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2780" firstSheet="1" activeTab="1"/>
  </bookViews>
  <sheets>
    <sheet name="Приложение 5" sheetId="1" state="hidden" r:id="rId1"/>
    <sheet name="Приложение 6" sheetId="2" r:id="rId2"/>
    <sheet name="Подпись" sheetId="3" state="hidden" r:id="rId3"/>
  </sheets>
  <definedNames>
    <definedName name="_xlnm.Print_Titles" localSheetId="0">'Приложение 5'!$16:$16</definedName>
    <definedName name="_xlnm.Print_Area" localSheetId="2">'Подпись'!$A$1:$Q$33</definedName>
    <definedName name="_xlnm.Print_Area" localSheetId="0">'Приложение 5'!$A$1:$V$155</definedName>
    <definedName name="_xlnm.Print_Area" localSheetId="1">'Приложение 6'!$A$1:$R$31</definedName>
  </definedNames>
  <calcPr fullCalcOnLoad="1" fullPrecision="0"/>
</workbook>
</file>

<file path=xl/sharedStrings.xml><?xml version="1.0" encoding="utf-8"?>
<sst xmlns="http://schemas.openxmlformats.org/spreadsheetml/2006/main" count="330" uniqueCount="128">
  <si>
    <t>№ п/п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</si>
  <si>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</si>
  <si>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</si>
  <si>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</si>
  <si>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</si>
  <si>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</si>
  <si>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</si>
  <si>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</si>
  <si>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</si>
  <si>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</si>
  <si>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</si>
  <si>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</si>
  <si>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</si>
  <si>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</si>
  <si>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</si>
  <si>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</si>
  <si>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</si>
  <si>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</si>
  <si>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</si>
  <si>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</si>
  <si>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 программы</t>
  </si>
  <si>
    <t>1.</t>
  </si>
  <si>
    <t>2.</t>
  </si>
  <si>
    <t>3.</t>
  </si>
  <si>
    <t>4.</t>
  </si>
  <si>
    <t>5.</t>
  </si>
  <si>
    <t>6.</t>
  </si>
  <si>
    <t>7.</t>
  </si>
  <si>
    <t>8.</t>
  </si>
  <si>
    <t>Источники финансирования</t>
  </si>
  <si>
    <t>Срок реализации</t>
  </si>
  <si>
    <t>к муниципальной программе</t>
  </si>
  <si>
    <t>«Барнаул - комфортный город»</t>
  </si>
  <si>
    <t>9.</t>
  </si>
  <si>
    <t>11.</t>
  </si>
  <si>
    <t>Приложение 5</t>
  </si>
  <si>
    <t>10.</t>
  </si>
  <si>
    <t>2.1.</t>
  </si>
  <si>
    <t>2.2.</t>
  </si>
  <si>
    <t>3.1.</t>
  </si>
  <si>
    <t>5.1.</t>
  </si>
  <si>
    <t>5.2.</t>
  </si>
  <si>
    <t>5.3.</t>
  </si>
  <si>
    <t>5.4.</t>
  </si>
  <si>
    <t>5.5.</t>
  </si>
  <si>
    <t>5.6.</t>
  </si>
  <si>
    <t>7.1.</t>
  </si>
  <si>
    <t>8.1.</t>
  </si>
  <si>
    <t>9.1.</t>
  </si>
  <si>
    <t xml:space="preserve">Приложение 6 </t>
  </si>
  <si>
    <t xml:space="preserve">ОБЪЕМ  </t>
  </si>
  <si>
    <t>финансовых ресурсов, необходимых для реализации муниципальной Программы</t>
  </si>
  <si>
    <t>Источники и направления расходов</t>
  </si>
  <si>
    <t>Всего финансовых затрат,                в том числе:</t>
  </si>
  <si>
    <t>из городского                                бюджета</t>
  </si>
  <si>
    <t>из внебюджетных                                   источников</t>
  </si>
  <si>
    <t xml:space="preserve">Капитальные вложения,                                 в том числе: </t>
  </si>
  <si>
    <t xml:space="preserve">из городского                              бюджета   </t>
  </si>
  <si>
    <t>из внебюджетных                                источников</t>
  </si>
  <si>
    <t>Прочие расходы,                                            в том числе:</t>
  </si>
  <si>
    <t xml:space="preserve">к постановлению  </t>
  </si>
  <si>
    <t>администрации города</t>
  </si>
  <si>
    <t xml:space="preserve">от ____________ №______ </t>
  </si>
  <si>
    <t>Всего:</t>
  </si>
  <si>
    <t>9.2.</t>
  </si>
  <si>
    <t>2.3.</t>
  </si>
  <si>
    <t>и кредитной политике города Барнаула</t>
  </si>
  <si>
    <t xml:space="preserve">Председатель комитета по финансам, налоговой </t>
  </si>
  <si>
    <t>Н.А.Тиньгаева</t>
  </si>
  <si>
    <t>Мероприятие 1.1.1.                                                           Переселение из аварийного жилищного фонда или помещений, признанных непригодными для проживания</t>
  </si>
  <si>
    <t xml:space="preserve">Мероприятие 1.1.2.                                           Снос аварийных домов </t>
  </si>
  <si>
    <t>Задача 1.2.                                                  Организация предоставления государственной поддержки на приобретение жилья отдельным категориям граждан</t>
  </si>
  <si>
    <t>Мероприятие 1.2.1. Предоставление мер социальной поддержки отдельным категориям граждан в целях улучшения их жилищных условий</t>
  </si>
  <si>
    <t xml:space="preserve">Цель 2.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</si>
  <si>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Задача 2.1.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</si>
  <si>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Мероприятие 2.1.2.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</si>
  <si>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Мероприятие 2.1.4.                                                                  Содержание не заселенных в установленном порядке муниципальных жилых помещений</t>
  </si>
  <si>
    <t>Мероприятие 2.1.5.                                                          Оценка недвижимости, признание прав и регулирование отношений муниципальной собственности</t>
  </si>
  <si>
    <t>Мероприятие 2.1.6.                                                      Оплата работ капитального характера, выполняемых в отношении жилищного фонда, в части муниципальной доли</t>
  </si>
  <si>
    <t>Цель 3.                                                                             Повышение уровня благоустройства жилых территорий города Барнаула</t>
  </si>
  <si>
    <t>Задача 3.1.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</si>
  <si>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Мероприятие 3.1.1. Благоустройство контейнерных площадок, за исключением установленных законодательством случаев, когда такая обязанность лежит на других лицах</t>
  </si>
  <si>
    <t>Задача 3.2.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</si>
  <si>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Мероприятие 3.2.1. Предоставление грантов главы администрации города по содержанию многоквартирных домов и благоустройству придомовых территорий</t>
  </si>
  <si>
    <t>Задача 3.3.                                                                                          Улучшение санитарного состояния и внешнего облика города Барнаула</t>
  </si>
  <si>
    <t>Мероприятие 3.3.1.                                                                                                      Разработка генеральной схемы санитарной очистки территории города Барнаула</t>
  </si>
  <si>
    <t>Мероприятие 3.3.2.                                                                                                      Приобретение специализированной техники для транспортирования и утилизации твердых коммунальных отходов</t>
  </si>
  <si>
    <t>Мероприятие 4.
Обеспечение доступности для горожан услуг общих отделений бань</t>
  </si>
  <si>
    <t>Мероприятие 5.
Обеспечение деятельности комитета жилищно-коммунального хозяйства города Барнаула</t>
  </si>
  <si>
    <t>2026 год</t>
  </si>
  <si>
    <t>2027 год</t>
  </si>
  <si>
    <t>2028 год</t>
  </si>
  <si>
    <t>2029 год</t>
  </si>
  <si>
    <t>2030 год</t>
  </si>
  <si>
    <t>Подпрограмма «Обеспечение населения города Барнаула комфортным жильем на 2015-2030 годы»</t>
  </si>
  <si>
    <t>2015-2030 годы</t>
  </si>
  <si>
    <t>2018-2030 годы</t>
  </si>
  <si>
    <t>2015-2022 годы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</si>
  <si>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2015-2030 годы»</t>
  </si>
  <si>
    <t>2015-2027 годы</t>
  </si>
  <si>
    <t>Подпрограмма «Благоустройство территории жилой застройки города Барнаула на 2015-2030 годы»</t>
  </si>
  <si>
    <t>Ответственный исполнитель, соисполнители, участники муниципальной программы</t>
  </si>
  <si>
    <t>Сумма расходов по годам реализации, тыс. рублей</t>
  </si>
  <si>
    <t>8.2.</t>
  </si>
  <si>
    <t>2020-2022</t>
  </si>
  <si>
    <t>9.3.</t>
  </si>
  <si>
    <t>2017-2019 годы</t>
  </si>
  <si>
    <t>Мероприятия, не включенные в подпрограммы</t>
  </si>
  <si>
    <t>2015-2018 годы</t>
  </si>
  <si>
    <t xml:space="preserve">из краевого бюджета </t>
  </si>
  <si>
    <t xml:space="preserve">из федерального бюджета </t>
  </si>
  <si>
    <t>на 2015 - 2030 годы</t>
  </si>
  <si>
    <t xml:space="preserve">Мероприятие 3.2.2.                                             Организация проведения конкурса на лучшую новогоднюю дворовую территорию жилищного фонда города Барнаула «Зимний двор»  </t>
  </si>
  <si>
    <t>Комитет жилищно-коммунального хозяйства города Барнаула, строительные организации</t>
  </si>
  <si>
    <t>Задача 1.1.                                                                                                                                             Переселение из аварийного жилищного фонда или помещений, признанных непригодными для проживания, и предоставление жилых помещений гражданам, состоящим на учете в качестве нуждающихся в жилых помещениях среди малоимущих граждан</t>
  </si>
  <si>
    <t>Мероприятие 1.1.3.                                                           Обеспечение жилыми помещениями граждан, состоящих на учете в качестве нуждающихся в жилых помещениях среди малоимущих граждан</t>
  </si>
  <si>
    <t>Приложение 6</t>
  </si>
  <si>
    <t>Приложение 7</t>
  </si>
  <si>
    <t xml:space="preserve"> </t>
  </si>
  <si>
    <t xml:space="preserve">Мероприятие 2.1.3.                                                          Капитальный ремонт муниципального жилищного фонда  </t>
  </si>
  <si>
    <t>Мероприятие 3.3.3.
Осуществление контроля качества и проверка проектно-сметной документации по благоустройству дворовых территорий многоквартирных домов</t>
  </si>
  <si>
    <t xml:space="preserve">Заместитель председателя - главный инженер </t>
  </si>
  <si>
    <t>комитета жилищно-коммунального хозяйства города Барнаула</t>
  </si>
  <si>
    <t>Д.А.Ращепкин</t>
  </si>
  <si>
    <t xml:space="preserve">Цель 1.                                                    Обеспечение устойчивого сокращения аварийного непригодного для проживания жилищного фонда, выполнение государственных обязательств по обеспечению жильем отдельных категорий граждан, установленных федеральным законодательством, обеспечение жилыми помещениями граждан, состоящих на учете в качестве нуждающихся в жилых помещениях среди малоимущих граждан
</t>
  </si>
  <si>
    <t xml:space="preserve">Мероприятие 2.1.1.        Капитальный ремонт жилищного фонда, аварийно-восстановительный ремонт жилищного фонда </t>
  </si>
  <si>
    <t>2019-2020  годы</t>
  </si>
  <si>
    <t>от 31.03.2021 №465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</si>
</sst>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#,##0.0"/>
    <numFmt numFmtId="189" formatCode="0.0%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12"/>
      <color indexed="10"/>
      <name val="Times New Roman"/>
      <family val="2"/>
    </font>
    <font>
      <sz val="19"/>
      <color indexed="8"/>
      <name val="Times New Roman"/>
      <family val="2"/>
    </font>
    <font>
      <sz val="14"/>
      <color indexed="8"/>
      <name val="Times New Roman"/>
      <family val="1"/>
    </font>
    <font>
      <sz val="19"/>
      <name val="Times New Roman"/>
      <family val="1"/>
    </font>
    <font>
      <sz val="19"/>
      <color indexed="10"/>
      <name val="Times New Roman"/>
      <family val="1"/>
    </font>
    <font>
      <strike/>
      <sz val="14"/>
      <color indexed="10"/>
      <name val="Times New Roman"/>
      <family val="2"/>
    </font>
    <font>
      <strike/>
      <sz val="12"/>
      <color indexed="10"/>
      <name val="Times New Roman"/>
      <family val="2"/>
    </font>
    <font>
      <strike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0.5"/>
      <name val="Times New Roman"/>
      <family val="1"/>
    </font>
    <font>
      <sz val="12"/>
      <name val="Times New Roman"/>
      <family val="2"/>
    </font>
    <font>
      <sz val="18"/>
      <name val="Times New Roman"/>
      <family val="2"/>
    </font>
    <font>
      <sz val="16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  <font>
      <strike/>
      <sz val="18"/>
      <name val="Times New Roman"/>
      <family val="2"/>
    </font>
    <font>
      <strike/>
      <sz val="12"/>
      <name val="Times New Roman"/>
      <family val="2"/>
    </font>
    <font>
      <strike/>
      <sz val="14"/>
      <name val="Times New Roman"/>
      <family val="2"/>
    </font>
    <font>
      <sz val="21"/>
      <name val="Times New Roman"/>
      <family val="2"/>
    </font>
    <font>
      <sz val="2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20.5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2"/>
    </font>
    <font>
      <sz val="20.5"/>
      <color theme="1"/>
      <name val="Times New Roman"/>
      <family val="1"/>
    </font>
    <font>
      <sz val="19"/>
      <color theme="1"/>
      <name val="Times New Roman"/>
      <family val="1"/>
    </font>
    <font>
      <sz val="2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60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61" fillId="0" borderId="0" xfId="0" applyFont="1" applyAlignment="1">
      <alignment/>
    </xf>
    <xf numFmtId="0" fontId="13" fillId="0" borderId="0" xfId="0" applyFont="1" applyAlignment="1">
      <alignment horizontal="left"/>
    </xf>
    <xf numFmtId="0" fontId="61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186" fontId="17" fillId="0" borderId="10" xfId="0" applyNumberFormat="1" applyFont="1" applyFill="1" applyBorder="1" applyAlignment="1">
      <alignment horizontal="center" vertical="center" wrapText="1"/>
    </xf>
    <xf numFmtId="186" fontId="14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186" fontId="17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6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6" fontId="7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186" fontId="22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86" fontId="23" fillId="0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14" fillId="33" borderId="0" xfId="0" applyFont="1" applyFill="1" applyAlignment="1">
      <alignment/>
    </xf>
    <xf numFmtId="186" fontId="17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top" wrapText="1"/>
    </xf>
    <xf numFmtId="0" fontId="17" fillId="33" borderId="16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12" fontId="17" fillId="33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2" fontId="15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2" fontId="12" fillId="0" borderId="0" xfId="0" applyNumberFormat="1" applyFont="1" applyFill="1" applyAlignment="1">
      <alignment horizontal="right"/>
    </xf>
    <xf numFmtId="0" fontId="6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view="pageBreakPreview" zoomScale="60" zoomScaleNormal="60" workbookViewId="0" topLeftCell="A1">
      <selection activeCell="J140" sqref="J140"/>
    </sheetView>
  </sheetViews>
  <sheetFormatPr defaultColWidth="9.00390625" defaultRowHeight="15.75"/>
  <cols>
    <col min="1" max="1" width="3.75390625" style="10" customWidth="1"/>
    <col min="2" max="2" width="29.75390625" style="10" customWidth="1"/>
    <col min="3" max="3" width="14.00390625" style="10" bestFit="1" customWidth="1"/>
    <col min="4" max="4" width="14.875" style="10" customWidth="1"/>
    <col min="5" max="5" width="9.625" style="10" customWidth="1"/>
    <col min="6" max="6" width="8.50390625" style="10" customWidth="1"/>
    <col min="7" max="8" width="8.75390625" style="10" customWidth="1"/>
    <col min="9" max="9" width="8.875" style="10" customWidth="1"/>
    <col min="10" max="10" width="8.875" style="59" bestFit="1" customWidth="1"/>
    <col min="11" max="15" width="8.875" style="10" bestFit="1" customWidth="1"/>
    <col min="16" max="20" width="8.875" style="10" customWidth="1"/>
    <col min="21" max="21" width="9.50390625" style="10" bestFit="1" customWidth="1"/>
    <col min="22" max="22" width="14.50390625" style="10" customWidth="1"/>
    <col min="23" max="23" width="9.375" style="10" bestFit="1" customWidth="1"/>
    <col min="24" max="16384" width="9.00390625" style="10" customWidth="1"/>
  </cols>
  <sheetData>
    <row r="1" spans="1:22" ht="30" customHeight="1">
      <c r="A1" s="39"/>
      <c r="B1" s="39"/>
      <c r="C1" s="39"/>
      <c r="D1" s="39"/>
      <c r="E1" s="39"/>
      <c r="F1" s="39"/>
      <c r="G1" s="39"/>
      <c r="H1" s="39"/>
      <c r="I1" s="39"/>
      <c r="J1" s="58"/>
      <c r="K1" s="39"/>
      <c r="L1" s="39"/>
      <c r="M1" s="40"/>
      <c r="N1" s="39"/>
      <c r="O1" s="40"/>
      <c r="P1" s="40"/>
      <c r="Q1" s="40"/>
      <c r="R1" s="40" t="s">
        <v>116</v>
      </c>
      <c r="S1" s="39"/>
      <c r="T1" s="40"/>
      <c r="U1" s="40"/>
      <c r="V1" s="40"/>
    </row>
    <row r="2" spans="1:22" ht="30" customHeight="1">
      <c r="A2" s="39"/>
      <c r="B2" s="39"/>
      <c r="C2" s="39"/>
      <c r="D2" s="39"/>
      <c r="E2" s="39"/>
      <c r="F2" s="39"/>
      <c r="G2" s="39"/>
      <c r="H2" s="39"/>
      <c r="I2" s="39"/>
      <c r="J2" s="58"/>
      <c r="K2" s="39"/>
      <c r="L2" s="39"/>
      <c r="M2" s="40"/>
      <c r="N2" s="39"/>
      <c r="O2" s="40"/>
      <c r="P2" s="40"/>
      <c r="Q2" s="40"/>
      <c r="R2" s="40" t="s">
        <v>60</v>
      </c>
      <c r="S2" s="39"/>
      <c r="T2" s="40"/>
      <c r="U2" s="40"/>
      <c r="V2" s="40"/>
    </row>
    <row r="3" spans="1:22" ht="30" customHeight="1">
      <c r="A3" s="39"/>
      <c r="B3" s="39"/>
      <c r="C3" s="39"/>
      <c r="D3" s="39"/>
      <c r="E3" s="39"/>
      <c r="F3" s="39"/>
      <c r="G3" s="39"/>
      <c r="H3" s="39"/>
      <c r="I3" s="39"/>
      <c r="J3" s="58"/>
      <c r="K3" s="39"/>
      <c r="L3" s="39"/>
      <c r="M3" s="40"/>
      <c r="N3" s="39"/>
      <c r="O3" s="40"/>
      <c r="P3" s="40"/>
      <c r="Q3" s="40"/>
      <c r="R3" s="40" t="s">
        <v>61</v>
      </c>
      <c r="S3" s="39"/>
      <c r="T3" s="40"/>
      <c r="U3" s="40"/>
      <c r="V3" s="40"/>
    </row>
    <row r="4" spans="1:22" ht="30" customHeight="1">
      <c r="A4" s="39"/>
      <c r="B4" s="39"/>
      <c r="C4" s="39"/>
      <c r="D4" s="39"/>
      <c r="E4" s="39"/>
      <c r="F4" s="39"/>
      <c r="G4" s="39"/>
      <c r="H4" s="39"/>
      <c r="I4" s="39"/>
      <c r="J4" s="58"/>
      <c r="K4" s="39"/>
      <c r="L4" s="39"/>
      <c r="M4" s="40"/>
      <c r="N4" s="39"/>
      <c r="O4" s="40"/>
      <c r="P4" s="40"/>
      <c r="Q4" s="40"/>
      <c r="R4" s="40" t="s">
        <v>62</v>
      </c>
      <c r="S4" s="39"/>
      <c r="T4" s="40"/>
      <c r="U4" s="40"/>
      <c r="V4" s="40"/>
    </row>
    <row r="5" spans="1:22" ht="30" customHeight="1">
      <c r="A5" s="39"/>
      <c r="B5" s="39"/>
      <c r="C5" s="39"/>
      <c r="D5" s="39"/>
      <c r="E5" s="39"/>
      <c r="F5" s="39"/>
      <c r="G5" s="39"/>
      <c r="H5" s="39"/>
      <c r="I5" s="39"/>
      <c r="J5" s="58"/>
      <c r="K5" s="39"/>
      <c r="L5" s="39"/>
      <c r="M5" s="40"/>
      <c r="N5" s="39"/>
      <c r="O5" s="40"/>
      <c r="P5" s="40"/>
      <c r="Q5" s="40"/>
      <c r="R5" s="39"/>
      <c r="S5" s="40"/>
      <c r="T5" s="40"/>
      <c r="U5" s="40"/>
      <c r="V5" s="40"/>
    </row>
    <row r="6" spans="1:22" ht="30.75" customHeight="1">
      <c r="A6" s="39"/>
      <c r="B6" s="39"/>
      <c r="C6" s="39"/>
      <c r="D6" s="39"/>
      <c r="E6" s="39"/>
      <c r="F6" s="39"/>
      <c r="G6" s="39"/>
      <c r="H6" s="39"/>
      <c r="I6" s="39"/>
      <c r="J6" s="58"/>
      <c r="K6" s="39"/>
      <c r="L6" s="39"/>
      <c r="M6" s="41"/>
      <c r="N6" s="39"/>
      <c r="O6" s="41"/>
      <c r="P6" s="41"/>
      <c r="Q6" s="41"/>
      <c r="R6" s="86" t="s">
        <v>35</v>
      </c>
      <c r="S6" s="86"/>
      <c r="T6" s="86"/>
      <c r="U6" s="39"/>
      <c r="V6" s="41"/>
    </row>
    <row r="7" spans="1:23" ht="30.75" customHeight="1">
      <c r="A7" s="39"/>
      <c r="B7" s="39"/>
      <c r="C7" s="39"/>
      <c r="D7" s="39"/>
      <c r="E7" s="39"/>
      <c r="F7" s="39"/>
      <c r="G7" s="39"/>
      <c r="H7" s="39"/>
      <c r="I7" s="39"/>
      <c r="J7" s="58"/>
      <c r="K7" s="39"/>
      <c r="L7" s="39"/>
      <c r="M7" s="40"/>
      <c r="N7" s="39"/>
      <c r="O7" s="40"/>
      <c r="P7" s="40"/>
      <c r="Q7" s="40"/>
      <c r="R7" s="40" t="s">
        <v>31</v>
      </c>
      <c r="S7" s="39"/>
      <c r="T7" s="40"/>
      <c r="U7" s="40"/>
      <c r="V7" s="40"/>
      <c r="W7" s="13"/>
    </row>
    <row r="8" spans="1:23" ht="30.75" customHeight="1">
      <c r="A8" s="39"/>
      <c r="B8" s="39"/>
      <c r="C8" s="39"/>
      <c r="D8" s="39"/>
      <c r="E8" s="39"/>
      <c r="F8" s="39"/>
      <c r="G8" s="39"/>
      <c r="H8" s="39"/>
      <c r="I8" s="39"/>
      <c r="J8" s="58"/>
      <c r="K8" s="39"/>
      <c r="L8" s="39"/>
      <c r="M8" s="39"/>
      <c r="N8" s="39"/>
      <c r="O8" s="40"/>
      <c r="P8" s="40"/>
      <c r="Q8" s="40"/>
      <c r="R8" s="40" t="s">
        <v>32</v>
      </c>
      <c r="S8" s="39"/>
      <c r="T8" s="40"/>
      <c r="U8" s="40"/>
      <c r="V8" s="40"/>
      <c r="W8" s="13"/>
    </row>
    <row r="9" spans="1:23" ht="30" customHeight="1">
      <c r="A9" s="39"/>
      <c r="B9" s="42"/>
      <c r="C9" s="42"/>
      <c r="D9" s="39"/>
      <c r="E9" s="39"/>
      <c r="F9" s="39"/>
      <c r="G9" s="39"/>
      <c r="H9" s="39"/>
      <c r="I9" s="39"/>
      <c r="J9" s="58"/>
      <c r="K9" s="39"/>
      <c r="L9" s="39"/>
      <c r="M9" s="40"/>
      <c r="N9" s="39"/>
      <c r="O9" s="40"/>
      <c r="P9" s="40"/>
      <c r="Q9" s="40"/>
      <c r="R9" s="40" t="s">
        <v>111</v>
      </c>
      <c r="S9" s="39"/>
      <c r="T9" s="40"/>
      <c r="U9" s="40"/>
      <c r="V9" s="40"/>
      <c r="W9" s="13"/>
    </row>
    <row r="10" spans="1:23" ht="30" customHeight="1">
      <c r="A10" s="39"/>
      <c r="B10" s="39"/>
      <c r="C10" s="39"/>
      <c r="D10" s="39"/>
      <c r="E10" s="39"/>
      <c r="F10" s="39"/>
      <c r="G10" s="39"/>
      <c r="H10" s="39"/>
      <c r="I10" s="39"/>
      <c r="J10" s="58"/>
      <c r="K10" s="39"/>
      <c r="L10" s="39"/>
      <c r="M10" s="40"/>
      <c r="N10" s="80"/>
      <c r="O10" s="80"/>
      <c r="P10" s="80"/>
      <c r="Q10" s="80"/>
      <c r="R10" s="80"/>
      <c r="S10" s="80"/>
      <c r="T10" s="80"/>
      <c r="U10" s="80"/>
      <c r="V10" s="80"/>
      <c r="W10" s="13"/>
    </row>
    <row r="11" spans="1:23" ht="21" customHeight="1">
      <c r="A11" s="39"/>
      <c r="B11" s="39"/>
      <c r="C11" s="39"/>
      <c r="D11" s="39"/>
      <c r="E11" s="39"/>
      <c r="F11" s="39"/>
      <c r="G11" s="39"/>
      <c r="H11" s="39"/>
      <c r="I11" s="39"/>
      <c r="J11" s="58"/>
      <c r="K11" s="39"/>
      <c r="L11" s="39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3"/>
    </row>
    <row r="12" spans="1:23" ht="51" customHeight="1">
      <c r="A12" s="87" t="s">
        <v>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13"/>
    </row>
    <row r="13" ht="22.5" customHeight="1"/>
    <row r="14" spans="1:22" ht="18.75" customHeight="1">
      <c r="A14" s="85" t="s">
        <v>0</v>
      </c>
      <c r="B14" s="85" t="s">
        <v>17</v>
      </c>
      <c r="C14" s="85" t="s">
        <v>30</v>
      </c>
      <c r="D14" s="85" t="s">
        <v>101</v>
      </c>
      <c r="E14" s="85" t="s">
        <v>102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 t="s">
        <v>29</v>
      </c>
    </row>
    <row r="15" spans="1:22" ht="60" customHeight="1">
      <c r="A15" s="85"/>
      <c r="B15" s="85"/>
      <c r="C15" s="85"/>
      <c r="D15" s="85"/>
      <c r="E15" s="14" t="s">
        <v>1</v>
      </c>
      <c r="F15" s="14" t="s">
        <v>2</v>
      </c>
      <c r="G15" s="14" t="s">
        <v>3</v>
      </c>
      <c r="H15" s="14" t="s">
        <v>4</v>
      </c>
      <c r="I15" s="14" t="s">
        <v>5</v>
      </c>
      <c r="J15" s="51" t="s">
        <v>6</v>
      </c>
      <c r="K15" s="51" t="s">
        <v>7</v>
      </c>
      <c r="L15" s="51" t="s">
        <v>8</v>
      </c>
      <c r="M15" s="51" t="s">
        <v>9</v>
      </c>
      <c r="N15" s="14" t="s">
        <v>10</v>
      </c>
      <c r="O15" s="14" t="s">
        <v>11</v>
      </c>
      <c r="P15" s="14" t="s">
        <v>89</v>
      </c>
      <c r="Q15" s="14" t="s">
        <v>90</v>
      </c>
      <c r="R15" s="14" t="s">
        <v>91</v>
      </c>
      <c r="S15" s="14" t="s">
        <v>92</v>
      </c>
      <c r="T15" s="14" t="s">
        <v>93</v>
      </c>
      <c r="U15" s="14" t="s">
        <v>12</v>
      </c>
      <c r="V15" s="85"/>
    </row>
    <row r="16" spans="1:22" ht="1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57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</row>
    <row r="17" spans="1:22" ht="16.5" customHeight="1">
      <c r="A17" s="82" t="s">
        <v>94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34.5" customHeight="1">
      <c r="A18" s="70" t="s">
        <v>21</v>
      </c>
      <c r="B18" s="83" t="s">
        <v>124</v>
      </c>
      <c r="C18" s="70" t="s">
        <v>95</v>
      </c>
      <c r="D18" s="70" t="s">
        <v>113</v>
      </c>
      <c r="E18" s="16">
        <f>E19+E20+E21+E22</f>
        <v>145247</v>
      </c>
      <c r="F18" s="16">
        <f aca="true" t="shared" si="0" ref="F18:O18">F19+F20+F21+F22</f>
        <v>151026.7</v>
      </c>
      <c r="G18" s="16">
        <f t="shared" si="0"/>
        <v>145000.2</v>
      </c>
      <c r="H18" s="16">
        <f t="shared" si="0"/>
        <v>234510.2</v>
      </c>
      <c r="I18" s="16">
        <f t="shared" si="0"/>
        <v>362325.8</v>
      </c>
      <c r="J18" s="52">
        <f t="shared" si="0"/>
        <v>97154.7</v>
      </c>
      <c r="K18" s="16">
        <f t="shared" si="0"/>
        <v>111561</v>
      </c>
      <c r="L18" s="16">
        <f t="shared" si="0"/>
        <v>68141.3</v>
      </c>
      <c r="M18" s="16">
        <f t="shared" si="0"/>
        <v>65143.4</v>
      </c>
      <c r="N18" s="16">
        <f t="shared" si="0"/>
        <v>40656.1</v>
      </c>
      <c r="O18" s="16">
        <f t="shared" si="0"/>
        <v>40656.1</v>
      </c>
      <c r="P18" s="16">
        <f>P19+P20+P21+P22</f>
        <v>40656.1</v>
      </c>
      <c r="Q18" s="16">
        <f>Q19+Q20+Q21+Q22</f>
        <v>40656.1</v>
      </c>
      <c r="R18" s="16">
        <f>R19+R20+R21+R22</f>
        <v>40656.1</v>
      </c>
      <c r="S18" s="16">
        <f>S19+S20+S21+S22</f>
        <v>40656.1</v>
      </c>
      <c r="T18" s="16">
        <f>T19+T20+T21+T22</f>
        <v>40656.1</v>
      </c>
      <c r="U18" s="16">
        <f>O18+N18+M18+L18+K18+J18+I18+H18+G18+F18+E18+P18+Q18+R18+S18+T18</f>
        <v>1664703</v>
      </c>
      <c r="V18" s="54" t="s">
        <v>14</v>
      </c>
    </row>
    <row r="19" spans="1:22" ht="34.5" customHeight="1">
      <c r="A19" s="70"/>
      <c r="B19" s="83"/>
      <c r="C19" s="70"/>
      <c r="D19" s="70"/>
      <c r="E19" s="16">
        <f>E24+E44</f>
        <v>58478.7</v>
      </c>
      <c r="F19" s="16">
        <v>57297.6</v>
      </c>
      <c r="G19" s="16">
        <f aca="true" t="shared" si="1" ref="G19:O19">G24+G44</f>
        <v>34329.2</v>
      </c>
      <c r="H19" s="16">
        <f t="shared" si="1"/>
        <v>19649.9</v>
      </c>
      <c r="I19" s="16">
        <f t="shared" si="1"/>
        <v>39012.2</v>
      </c>
      <c r="J19" s="52">
        <f t="shared" si="1"/>
        <v>4502.8</v>
      </c>
      <c r="K19" s="16">
        <f t="shared" si="1"/>
        <v>33340.1</v>
      </c>
      <c r="L19" s="16">
        <f t="shared" si="1"/>
        <v>27184.8</v>
      </c>
      <c r="M19" s="16">
        <f t="shared" si="1"/>
        <v>24487.3</v>
      </c>
      <c r="N19" s="16">
        <f t="shared" si="1"/>
        <v>0</v>
      </c>
      <c r="O19" s="16">
        <f t="shared" si="1"/>
        <v>0</v>
      </c>
      <c r="P19" s="16">
        <f aca="true" t="shared" si="2" ref="P19:T22">P24+P44</f>
        <v>0</v>
      </c>
      <c r="Q19" s="16">
        <f t="shared" si="2"/>
        <v>0</v>
      </c>
      <c r="R19" s="16">
        <f t="shared" si="2"/>
        <v>0</v>
      </c>
      <c r="S19" s="16">
        <f t="shared" si="2"/>
        <v>0</v>
      </c>
      <c r="T19" s="16">
        <f t="shared" si="2"/>
        <v>0</v>
      </c>
      <c r="U19" s="16">
        <f aca="true" t="shared" si="3" ref="U19:U52">O19+N19+M19+L19+K19+J19+I19+H19+G19+F19+E19+P19+Q19+R19+S19+T19</f>
        <v>298282.6</v>
      </c>
      <c r="V19" s="54" t="s">
        <v>19</v>
      </c>
    </row>
    <row r="20" spans="1:22" ht="34.5" customHeight="1">
      <c r="A20" s="70"/>
      <c r="B20" s="83"/>
      <c r="C20" s="70"/>
      <c r="D20" s="70"/>
      <c r="E20" s="16">
        <f>E25+E45</f>
        <v>0</v>
      </c>
      <c r="F20" s="16">
        <f>F25+F45</f>
        <v>0</v>
      </c>
      <c r="G20" s="16">
        <f aca="true" t="shared" si="4" ref="G20:O20">G25+G45</f>
        <v>0</v>
      </c>
      <c r="H20" s="16">
        <f t="shared" si="4"/>
        <v>0</v>
      </c>
      <c r="I20" s="16">
        <f t="shared" si="4"/>
        <v>160736.8</v>
      </c>
      <c r="J20" s="52">
        <f t="shared" si="4"/>
        <v>16156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  <c r="P20" s="16">
        <f t="shared" si="2"/>
        <v>0</v>
      </c>
      <c r="Q20" s="16">
        <f t="shared" si="2"/>
        <v>0</v>
      </c>
      <c r="R20" s="16">
        <f t="shared" si="2"/>
        <v>0</v>
      </c>
      <c r="S20" s="16">
        <f t="shared" si="2"/>
        <v>0</v>
      </c>
      <c r="T20" s="16">
        <f t="shared" si="2"/>
        <v>0</v>
      </c>
      <c r="U20" s="16">
        <f t="shared" si="3"/>
        <v>176892.8</v>
      </c>
      <c r="V20" s="54" t="s">
        <v>15</v>
      </c>
    </row>
    <row r="21" spans="1:22" ht="34.5" customHeight="1">
      <c r="A21" s="70"/>
      <c r="B21" s="83"/>
      <c r="C21" s="70"/>
      <c r="D21" s="70"/>
      <c r="E21" s="16">
        <f>E26+E46</f>
        <v>86768.3</v>
      </c>
      <c r="F21" s="16">
        <f>F26+F46</f>
        <v>93729.1</v>
      </c>
      <c r="G21" s="16">
        <f aca="true" t="shared" si="5" ref="G21:O21">G26+G46</f>
        <v>89750</v>
      </c>
      <c r="H21" s="16">
        <f t="shared" si="5"/>
        <v>180691.3</v>
      </c>
      <c r="I21" s="16">
        <f t="shared" si="5"/>
        <v>160889.3</v>
      </c>
      <c r="J21" s="52">
        <f t="shared" si="5"/>
        <v>76495.9</v>
      </c>
      <c r="K21" s="16">
        <f t="shared" si="5"/>
        <v>78220.9</v>
      </c>
      <c r="L21" s="16">
        <f t="shared" si="5"/>
        <v>40956.5</v>
      </c>
      <c r="M21" s="16">
        <f t="shared" si="5"/>
        <v>40656.1</v>
      </c>
      <c r="N21" s="16">
        <f t="shared" si="5"/>
        <v>40656.1</v>
      </c>
      <c r="O21" s="16">
        <f t="shared" si="5"/>
        <v>40656.1</v>
      </c>
      <c r="P21" s="16">
        <f t="shared" si="2"/>
        <v>40656.1</v>
      </c>
      <c r="Q21" s="16">
        <f t="shared" si="2"/>
        <v>40656.1</v>
      </c>
      <c r="R21" s="16">
        <f t="shared" si="2"/>
        <v>40656.1</v>
      </c>
      <c r="S21" s="16">
        <f t="shared" si="2"/>
        <v>40656.1</v>
      </c>
      <c r="T21" s="16">
        <f t="shared" si="2"/>
        <v>40656.1</v>
      </c>
      <c r="U21" s="16">
        <f t="shared" si="3"/>
        <v>1132750.1</v>
      </c>
      <c r="V21" s="54" t="s">
        <v>16</v>
      </c>
    </row>
    <row r="22" spans="1:22" ht="34.5" customHeight="1">
      <c r="A22" s="70"/>
      <c r="B22" s="83"/>
      <c r="C22" s="70"/>
      <c r="D22" s="70"/>
      <c r="E22" s="16">
        <f>E27+E47</f>
        <v>0</v>
      </c>
      <c r="F22" s="16">
        <f>F27+F47</f>
        <v>0</v>
      </c>
      <c r="G22" s="16">
        <f aca="true" t="shared" si="6" ref="G22:O22">G27+G47</f>
        <v>20921</v>
      </c>
      <c r="H22" s="16">
        <f t="shared" si="6"/>
        <v>34169</v>
      </c>
      <c r="I22" s="16">
        <f t="shared" si="6"/>
        <v>1687.5</v>
      </c>
      <c r="J22" s="52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3"/>
        <v>56777.5</v>
      </c>
      <c r="V22" s="54" t="s">
        <v>18</v>
      </c>
    </row>
    <row r="23" spans="1:22" ht="31.5" customHeight="1">
      <c r="A23" s="76" t="s">
        <v>22</v>
      </c>
      <c r="B23" s="72" t="s">
        <v>114</v>
      </c>
      <c r="C23" s="76" t="s">
        <v>95</v>
      </c>
      <c r="D23" s="76" t="s">
        <v>113</v>
      </c>
      <c r="E23" s="52">
        <f>E24+E25+E26+E27</f>
        <v>86768.3</v>
      </c>
      <c r="F23" s="52">
        <f aca="true" t="shared" si="7" ref="F23:O23">F24+F25+F26+F27</f>
        <v>93729.1</v>
      </c>
      <c r="G23" s="52">
        <f t="shared" si="7"/>
        <v>110671</v>
      </c>
      <c r="H23" s="52">
        <f t="shared" si="7"/>
        <v>214860.3</v>
      </c>
      <c r="I23" s="52">
        <f t="shared" si="7"/>
        <v>323313.6</v>
      </c>
      <c r="J23" s="52">
        <f t="shared" si="7"/>
        <v>92651.9</v>
      </c>
      <c r="K23" s="52">
        <f t="shared" si="7"/>
        <v>78220.9</v>
      </c>
      <c r="L23" s="52">
        <f t="shared" si="7"/>
        <v>40956.5</v>
      </c>
      <c r="M23" s="52">
        <f t="shared" si="7"/>
        <v>40656.1</v>
      </c>
      <c r="N23" s="52">
        <f t="shared" si="7"/>
        <v>40656.1</v>
      </c>
      <c r="O23" s="52">
        <f t="shared" si="7"/>
        <v>40656.1</v>
      </c>
      <c r="P23" s="52">
        <f>P24+P25+P26+P27</f>
        <v>40656.1</v>
      </c>
      <c r="Q23" s="52">
        <f>Q24+Q25+Q26+Q27</f>
        <v>40656.1</v>
      </c>
      <c r="R23" s="52">
        <f>R24+R25+R26+R27</f>
        <v>40656.1</v>
      </c>
      <c r="S23" s="52">
        <f>S24+S25+S26+S27</f>
        <v>40656.1</v>
      </c>
      <c r="T23" s="52">
        <f>T24+T25+T26+T27</f>
        <v>40656.1</v>
      </c>
      <c r="U23" s="52">
        <f t="shared" si="3"/>
        <v>1366420.4</v>
      </c>
      <c r="V23" s="53" t="s">
        <v>14</v>
      </c>
    </row>
    <row r="24" spans="1:22" ht="31.5" customHeight="1">
      <c r="A24" s="76"/>
      <c r="B24" s="73"/>
      <c r="C24" s="76"/>
      <c r="D24" s="76"/>
      <c r="E24" s="52">
        <f aca="true" t="shared" si="8" ref="E24:O24">E29+E34</f>
        <v>0</v>
      </c>
      <c r="F24" s="52">
        <f t="shared" si="8"/>
        <v>0</v>
      </c>
      <c r="G24" s="52">
        <f t="shared" si="8"/>
        <v>0</v>
      </c>
      <c r="H24" s="52">
        <f t="shared" si="8"/>
        <v>0</v>
      </c>
      <c r="I24" s="52">
        <f t="shared" si="8"/>
        <v>0</v>
      </c>
      <c r="J24" s="52">
        <f t="shared" si="8"/>
        <v>0</v>
      </c>
      <c r="K24" s="52">
        <f t="shared" si="8"/>
        <v>0</v>
      </c>
      <c r="L24" s="52">
        <f t="shared" si="8"/>
        <v>0</v>
      </c>
      <c r="M24" s="52">
        <f t="shared" si="8"/>
        <v>0</v>
      </c>
      <c r="N24" s="52">
        <f t="shared" si="8"/>
        <v>0</v>
      </c>
      <c r="O24" s="52">
        <f t="shared" si="8"/>
        <v>0</v>
      </c>
      <c r="P24" s="52">
        <f aca="true" t="shared" si="9" ref="P24:T25">P29+P34</f>
        <v>0</v>
      </c>
      <c r="Q24" s="52">
        <f t="shared" si="9"/>
        <v>0</v>
      </c>
      <c r="R24" s="52">
        <f t="shared" si="9"/>
        <v>0</v>
      </c>
      <c r="S24" s="52">
        <f t="shared" si="9"/>
        <v>0</v>
      </c>
      <c r="T24" s="52">
        <f t="shared" si="9"/>
        <v>0</v>
      </c>
      <c r="U24" s="52">
        <f t="shared" si="3"/>
        <v>0</v>
      </c>
      <c r="V24" s="53" t="s">
        <v>19</v>
      </c>
    </row>
    <row r="25" spans="1:22" ht="31.5" customHeight="1">
      <c r="A25" s="76"/>
      <c r="B25" s="73"/>
      <c r="C25" s="76"/>
      <c r="D25" s="76"/>
      <c r="E25" s="52">
        <f aca="true" t="shared" si="10" ref="E25:O25">E30+E35</f>
        <v>0</v>
      </c>
      <c r="F25" s="52">
        <f t="shared" si="10"/>
        <v>0</v>
      </c>
      <c r="G25" s="52">
        <f t="shared" si="10"/>
        <v>0</v>
      </c>
      <c r="H25" s="52">
        <f t="shared" si="10"/>
        <v>0</v>
      </c>
      <c r="I25" s="52">
        <f t="shared" si="10"/>
        <v>160736.8</v>
      </c>
      <c r="J25" s="52">
        <f t="shared" si="10"/>
        <v>16156</v>
      </c>
      <c r="K25" s="52">
        <f t="shared" si="10"/>
        <v>0</v>
      </c>
      <c r="L25" s="52">
        <f t="shared" si="10"/>
        <v>0</v>
      </c>
      <c r="M25" s="52">
        <f t="shared" si="10"/>
        <v>0</v>
      </c>
      <c r="N25" s="52">
        <f t="shared" si="10"/>
        <v>0</v>
      </c>
      <c r="O25" s="52">
        <f t="shared" si="10"/>
        <v>0</v>
      </c>
      <c r="P25" s="52">
        <f t="shared" si="9"/>
        <v>0</v>
      </c>
      <c r="Q25" s="52">
        <f t="shared" si="9"/>
        <v>0</v>
      </c>
      <c r="R25" s="52">
        <f t="shared" si="9"/>
        <v>0</v>
      </c>
      <c r="S25" s="52">
        <f t="shared" si="9"/>
        <v>0</v>
      </c>
      <c r="T25" s="52">
        <f t="shared" si="9"/>
        <v>0</v>
      </c>
      <c r="U25" s="52">
        <f t="shared" si="3"/>
        <v>176892.8</v>
      </c>
      <c r="V25" s="53" t="s">
        <v>15</v>
      </c>
    </row>
    <row r="26" spans="1:22" ht="31.5" customHeight="1">
      <c r="A26" s="76"/>
      <c r="B26" s="73"/>
      <c r="C26" s="76"/>
      <c r="D26" s="76"/>
      <c r="E26" s="52">
        <f>E31+E36+E41</f>
        <v>86768.3</v>
      </c>
      <c r="F26" s="52">
        <f aca="true" t="shared" si="11" ref="F26:O26">F31+F36+F41</f>
        <v>93729.1</v>
      </c>
      <c r="G26" s="52">
        <f t="shared" si="11"/>
        <v>89750</v>
      </c>
      <c r="H26" s="52">
        <f t="shared" si="11"/>
        <v>180691.3</v>
      </c>
      <c r="I26" s="52">
        <f t="shared" si="11"/>
        <v>160889.3</v>
      </c>
      <c r="J26" s="52">
        <f t="shared" si="11"/>
        <v>76495.9</v>
      </c>
      <c r="K26" s="52">
        <f t="shared" si="11"/>
        <v>78220.9</v>
      </c>
      <c r="L26" s="52">
        <f t="shared" si="11"/>
        <v>40956.5</v>
      </c>
      <c r="M26" s="52">
        <f t="shared" si="11"/>
        <v>40656.1</v>
      </c>
      <c r="N26" s="52">
        <f t="shared" si="11"/>
        <v>40656.1</v>
      </c>
      <c r="O26" s="52">
        <f t="shared" si="11"/>
        <v>40656.1</v>
      </c>
      <c r="P26" s="52">
        <f>P31+P36+P41</f>
        <v>40656.1</v>
      </c>
      <c r="Q26" s="52">
        <f>Q31+Q36+Q41</f>
        <v>40656.1</v>
      </c>
      <c r="R26" s="52">
        <f>R31+R36+R41</f>
        <v>40656.1</v>
      </c>
      <c r="S26" s="52">
        <f>S31+S36+S41</f>
        <v>40656.1</v>
      </c>
      <c r="T26" s="52">
        <f>T31+T36+T41</f>
        <v>40656.1</v>
      </c>
      <c r="U26" s="52">
        <f t="shared" si="3"/>
        <v>1132750.1</v>
      </c>
      <c r="V26" s="53" t="s">
        <v>16</v>
      </c>
    </row>
    <row r="27" spans="1:22" ht="31.5" customHeight="1">
      <c r="A27" s="76"/>
      <c r="B27" s="74"/>
      <c r="C27" s="76"/>
      <c r="D27" s="76"/>
      <c r="E27" s="52">
        <f aca="true" t="shared" si="12" ref="E27:O27">E32+E37</f>
        <v>0</v>
      </c>
      <c r="F27" s="52">
        <f t="shared" si="12"/>
        <v>0</v>
      </c>
      <c r="G27" s="52">
        <f t="shared" si="12"/>
        <v>20921</v>
      </c>
      <c r="H27" s="52">
        <f t="shared" si="12"/>
        <v>34169</v>
      </c>
      <c r="I27" s="52">
        <f t="shared" si="12"/>
        <v>1687.5</v>
      </c>
      <c r="J27" s="52">
        <f t="shared" si="12"/>
        <v>0</v>
      </c>
      <c r="K27" s="52">
        <f t="shared" si="12"/>
        <v>0</v>
      </c>
      <c r="L27" s="52">
        <f t="shared" si="12"/>
        <v>0</v>
      </c>
      <c r="M27" s="52">
        <f t="shared" si="12"/>
        <v>0</v>
      </c>
      <c r="N27" s="52">
        <f t="shared" si="12"/>
        <v>0</v>
      </c>
      <c r="O27" s="52">
        <f t="shared" si="12"/>
        <v>0</v>
      </c>
      <c r="P27" s="52">
        <f>P32+P37</f>
        <v>0</v>
      </c>
      <c r="Q27" s="52">
        <f>Q32+Q37</f>
        <v>0</v>
      </c>
      <c r="R27" s="52">
        <f>R32+R37</f>
        <v>0</v>
      </c>
      <c r="S27" s="52">
        <f>S32+S37</f>
        <v>0</v>
      </c>
      <c r="T27" s="52">
        <f>T32+T37</f>
        <v>0</v>
      </c>
      <c r="U27" s="52">
        <f t="shared" si="3"/>
        <v>56777.5</v>
      </c>
      <c r="V27" s="53" t="s">
        <v>18</v>
      </c>
    </row>
    <row r="28" spans="1:22" ht="31.5" customHeight="1">
      <c r="A28" s="81" t="s">
        <v>37</v>
      </c>
      <c r="B28" s="78" t="s">
        <v>69</v>
      </c>
      <c r="C28" s="76" t="s">
        <v>95</v>
      </c>
      <c r="D28" s="76" t="s">
        <v>113</v>
      </c>
      <c r="E28" s="52">
        <f>E29+E30+E31+E32</f>
        <v>79733.8</v>
      </c>
      <c r="F28" s="52">
        <f aca="true" t="shared" si="13" ref="F28:T28">F29+F30+F31+F32</f>
        <v>82847.9</v>
      </c>
      <c r="G28" s="52">
        <f t="shared" si="13"/>
        <v>109364.8</v>
      </c>
      <c r="H28" s="52">
        <f t="shared" si="13"/>
        <v>205689.4</v>
      </c>
      <c r="I28" s="52">
        <f t="shared" si="13"/>
        <v>311833</v>
      </c>
      <c r="J28" s="52">
        <f t="shared" si="13"/>
        <v>85227.2</v>
      </c>
      <c r="K28" s="52">
        <f t="shared" si="13"/>
        <v>66276.5</v>
      </c>
      <c r="L28" s="52">
        <f t="shared" si="13"/>
        <v>33934.5</v>
      </c>
      <c r="M28" s="52">
        <f t="shared" si="13"/>
        <v>33934.5</v>
      </c>
      <c r="N28" s="52">
        <f t="shared" si="13"/>
        <v>33934.5</v>
      </c>
      <c r="O28" s="52">
        <f t="shared" si="13"/>
        <v>33934.5</v>
      </c>
      <c r="P28" s="52">
        <f t="shared" si="13"/>
        <v>33934.5</v>
      </c>
      <c r="Q28" s="52">
        <f t="shared" si="13"/>
        <v>33934.5</v>
      </c>
      <c r="R28" s="52">
        <f t="shared" si="13"/>
        <v>33934.5</v>
      </c>
      <c r="S28" s="52">
        <f t="shared" si="13"/>
        <v>33934.5</v>
      </c>
      <c r="T28" s="52">
        <f t="shared" si="13"/>
        <v>33934.5</v>
      </c>
      <c r="U28" s="52">
        <f t="shared" si="3"/>
        <v>1246383.1</v>
      </c>
      <c r="V28" s="53" t="s">
        <v>14</v>
      </c>
    </row>
    <row r="29" spans="1:22" ht="31.5" customHeight="1">
      <c r="A29" s="81"/>
      <c r="B29" s="78"/>
      <c r="C29" s="76"/>
      <c r="D29" s="76"/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f t="shared" si="3"/>
        <v>0</v>
      </c>
      <c r="V29" s="53" t="s">
        <v>19</v>
      </c>
    </row>
    <row r="30" spans="1:22" ht="31.5" customHeight="1">
      <c r="A30" s="81"/>
      <c r="B30" s="78"/>
      <c r="C30" s="76"/>
      <c r="D30" s="76"/>
      <c r="E30" s="52">
        <v>0</v>
      </c>
      <c r="F30" s="52">
        <v>0</v>
      </c>
      <c r="G30" s="52">
        <v>0</v>
      </c>
      <c r="H30" s="52">
        <v>0</v>
      </c>
      <c r="I30" s="52">
        <v>160736.8</v>
      </c>
      <c r="J30" s="52">
        <v>16156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f t="shared" si="3"/>
        <v>176892.8</v>
      </c>
      <c r="V30" s="53" t="s">
        <v>15</v>
      </c>
    </row>
    <row r="31" spans="1:23" ht="31.5" customHeight="1">
      <c r="A31" s="81"/>
      <c r="B31" s="78"/>
      <c r="C31" s="76"/>
      <c r="D31" s="76"/>
      <c r="E31" s="52">
        <v>79733.8</v>
      </c>
      <c r="F31" s="52">
        <v>82847.9</v>
      </c>
      <c r="G31" s="52">
        <v>88443.8</v>
      </c>
      <c r="H31" s="52">
        <v>171520.4</v>
      </c>
      <c r="I31" s="52">
        <v>149408.7</v>
      </c>
      <c r="J31" s="52">
        <v>69071.2</v>
      </c>
      <c r="K31" s="52">
        <v>66276.5</v>
      </c>
      <c r="L31" s="52">
        <v>33934.5</v>
      </c>
      <c r="M31" s="52">
        <v>33934.5</v>
      </c>
      <c r="N31" s="52">
        <v>33934.5</v>
      </c>
      <c r="O31" s="52">
        <v>33934.5</v>
      </c>
      <c r="P31" s="52">
        <v>33934.5</v>
      </c>
      <c r="Q31" s="52">
        <v>33934.5</v>
      </c>
      <c r="R31" s="52">
        <v>33934.5</v>
      </c>
      <c r="S31" s="52">
        <v>33934.5</v>
      </c>
      <c r="T31" s="52">
        <v>33934.5</v>
      </c>
      <c r="U31" s="52">
        <f t="shared" si="3"/>
        <v>1012712.8</v>
      </c>
      <c r="V31" s="53" t="s">
        <v>16</v>
      </c>
      <c r="W31" s="50"/>
    </row>
    <row r="32" spans="1:22" ht="31.5" customHeight="1">
      <c r="A32" s="81"/>
      <c r="B32" s="78"/>
      <c r="C32" s="76"/>
      <c r="D32" s="76"/>
      <c r="E32" s="52">
        <v>0</v>
      </c>
      <c r="F32" s="52">
        <v>0</v>
      </c>
      <c r="G32" s="52">
        <v>20921</v>
      </c>
      <c r="H32" s="52">
        <v>34169</v>
      </c>
      <c r="I32" s="52">
        <v>1687.5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f t="shared" si="3"/>
        <v>56777.5</v>
      </c>
      <c r="V32" s="53" t="s">
        <v>18</v>
      </c>
    </row>
    <row r="33" spans="1:22" ht="31.5" customHeight="1">
      <c r="A33" s="76" t="s">
        <v>38</v>
      </c>
      <c r="B33" s="77" t="s">
        <v>70</v>
      </c>
      <c r="C33" s="76" t="s">
        <v>95</v>
      </c>
      <c r="D33" s="76" t="s">
        <v>13</v>
      </c>
      <c r="E33" s="52">
        <f>E34+E35+E36+E37</f>
        <v>7034.5</v>
      </c>
      <c r="F33" s="52">
        <f aca="true" t="shared" si="14" ref="F33:T33">F34+F35+F36+F37</f>
        <v>10881.2</v>
      </c>
      <c r="G33" s="52">
        <f t="shared" si="14"/>
        <v>1306.2</v>
      </c>
      <c r="H33" s="52">
        <f t="shared" si="14"/>
        <v>3333.3</v>
      </c>
      <c r="I33" s="52">
        <f t="shared" si="14"/>
        <v>3480.6</v>
      </c>
      <c r="J33" s="52">
        <f t="shared" si="14"/>
        <v>3654.7</v>
      </c>
      <c r="K33" s="52">
        <f t="shared" si="14"/>
        <v>8944.4</v>
      </c>
      <c r="L33" s="52">
        <f t="shared" si="14"/>
        <v>1680</v>
      </c>
      <c r="M33" s="52">
        <f t="shared" si="14"/>
        <v>1379.6</v>
      </c>
      <c r="N33" s="52">
        <f t="shared" si="14"/>
        <v>1379.6</v>
      </c>
      <c r="O33" s="52">
        <f t="shared" si="14"/>
        <v>1379.6</v>
      </c>
      <c r="P33" s="52">
        <f t="shared" si="14"/>
        <v>1379.6</v>
      </c>
      <c r="Q33" s="52">
        <f t="shared" si="14"/>
        <v>1379.6</v>
      </c>
      <c r="R33" s="52">
        <f t="shared" si="14"/>
        <v>1379.6</v>
      </c>
      <c r="S33" s="52">
        <f t="shared" si="14"/>
        <v>1379.6</v>
      </c>
      <c r="T33" s="52">
        <f t="shared" si="14"/>
        <v>1379.6</v>
      </c>
      <c r="U33" s="52">
        <f t="shared" si="3"/>
        <v>51351.7</v>
      </c>
      <c r="V33" s="53" t="s">
        <v>14</v>
      </c>
    </row>
    <row r="34" spans="1:22" ht="31.5" customHeight="1">
      <c r="A34" s="76"/>
      <c r="B34" s="77"/>
      <c r="C34" s="76"/>
      <c r="D34" s="76"/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f t="shared" si="3"/>
        <v>0</v>
      </c>
      <c r="V34" s="53" t="s">
        <v>19</v>
      </c>
    </row>
    <row r="35" spans="1:22" ht="31.5" customHeight="1">
      <c r="A35" s="76"/>
      <c r="B35" s="77"/>
      <c r="C35" s="76"/>
      <c r="D35" s="76"/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f t="shared" si="3"/>
        <v>0</v>
      </c>
      <c r="V35" s="53" t="s">
        <v>15</v>
      </c>
    </row>
    <row r="36" spans="1:22" ht="31.5" customHeight="1">
      <c r="A36" s="76"/>
      <c r="B36" s="77"/>
      <c r="C36" s="76"/>
      <c r="D36" s="76"/>
      <c r="E36" s="52">
        <v>7034.5</v>
      </c>
      <c r="F36" s="52">
        <v>10881.2</v>
      </c>
      <c r="G36" s="52">
        <v>1306.2</v>
      </c>
      <c r="H36" s="52">
        <v>3333.3</v>
      </c>
      <c r="I36" s="52">
        <v>3480.6</v>
      </c>
      <c r="J36" s="52">
        <v>3654.7</v>
      </c>
      <c r="K36" s="52">
        <v>8944.4</v>
      </c>
      <c r="L36" s="52">
        <v>1680</v>
      </c>
      <c r="M36" s="52">
        <v>1379.6</v>
      </c>
      <c r="N36" s="52">
        <v>1379.6</v>
      </c>
      <c r="O36" s="52">
        <v>1379.6</v>
      </c>
      <c r="P36" s="52">
        <v>1379.6</v>
      </c>
      <c r="Q36" s="52">
        <v>1379.6</v>
      </c>
      <c r="R36" s="52">
        <v>1379.6</v>
      </c>
      <c r="S36" s="52">
        <v>1379.6</v>
      </c>
      <c r="T36" s="52">
        <v>1379.6</v>
      </c>
      <c r="U36" s="52">
        <f t="shared" si="3"/>
        <v>51351.7</v>
      </c>
      <c r="V36" s="53" t="s">
        <v>16</v>
      </c>
    </row>
    <row r="37" spans="1:22" ht="31.5" customHeight="1">
      <c r="A37" s="76"/>
      <c r="B37" s="77"/>
      <c r="C37" s="76"/>
      <c r="D37" s="76"/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f t="shared" si="3"/>
        <v>0</v>
      </c>
      <c r="V37" s="53" t="s">
        <v>18</v>
      </c>
    </row>
    <row r="38" spans="1:22" ht="30" customHeight="1">
      <c r="A38" s="81" t="s">
        <v>65</v>
      </c>
      <c r="B38" s="78" t="s">
        <v>115</v>
      </c>
      <c r="C38" s="76" t="s">
        <v>96</v>
      </c>
      <c r="D38" s="76" t="s">
        <v>13</v>
      </c>
      <c r="E38" s="52">
        <f>E39+E40+E41+E42</f>
        <v>0</v>
      </c>
      <c r="F38" s="52">
        <f aca="true" t="shared" si="15" ref="F38:T38">F39+F40+F41+F42</f>
        <v>0</v>
      </c>
      <c r="G38" s="52">
        <f t="shared" si="15"/>
        <v>0</v>
      </c>
      <c r="H38" s="52">
        <f t="shared" si="15"/>
        <v>5837.6</v>
      </c>
      <c r="I38" s="52">
        <f t="shared" si="15"/>
        <v>8000</v>
      </c>
      <c r="J38" s="52">
        <f t="shared" si="15"/>
        <v>3770</v>
      </c>
      <c r="K38" s="52">
        <f t="shared" si="15"/>
        <v>3000</v>
      </c>
      <c r="L38" s="52">
        <f t="shared" si="15"/>
        <v>5342</v>
      </c>
      <c r="M38" s="52">
        <f t="shared" si="15"/>
        <v>5342</v>
      </c>
      <c r="N38" s="52">
        <f t="shared" si="15"/>
        <v>5342</v>
      </c>
      <c r="O38" s="52">
        <f t="shared" si="15"/>
        <v>5342</v>
      </c>
      <c r="P38" s="52">
        <f t="shared" si="15"/>
        <v>5342</v>
      </c>
      <c r="Q38" s="52">
        <f t="shared" si="15"/>
        <v>5342</v>
      </c>
      <c r="R38" s="52">
        <f t="shared" si="15"/>
        <v>5342</v>
      </c>
      <c r="S38" s="52">
        <f t="shared" si="15"/>
        <v>5342</v>
      </c>
      <c r="T38" s="52">
        <f t="shared" si="15"/>
        <v>5342</v>
      </c>
      <c r="U38" s="52">
        <f t="shared" si="3"/>
        <v>68685.6</v>
      </c>
      <c r="V38" s="53" t="s">
        <v>14</v>
      </c>
    </row>
    <row r="39" spans="1:22" ht="30" customHeight="1">
      <c r="A39" s="81"/>
      <c r="B39" s="78"/>
      <c r="C39" s="76"/>
      <c r="D39" s="76"/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f t="shared" si="3"/>
        <v>0</v>
      </c>
      <c r="V39" s="53" t="s">
        <v>19</v>
      </c>
    </row>
    <row r="40" spans="1:22" ht="30" customHeight="1">
      <c r="A40" s="81"/>
      <c r="B40" s="78"/>
      <c r="C40" s="76"/>
      <c r="D40" s="76"/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f t="shared" si="3"/>
        <v>0</v>
      </c>
      <c r="V40" s="53" t="s">
        <v>15</v>
      </c>
    </row>
    <row r="41" spans="1:22" ht="30" customHeight="1">
      <c r="A41" s="81"/>
      <c r="B41" s="78"/>
      <c r="C41" s="76"/>
      <c r="D41" s="76"/>
      <c r="E41" s="52">
        <v>0</v>
      </c>
      <c r="F41" s="52">
        <v>0</v>
      </c>
      <c r="G41" s="52">
        <v>0</v>
      </c>
      <c r="H41" s="52">
        <v>5837.6</v>
      </c>
      <c r="I41" s="52">
        <v>8000</v>
      </c>
      <c r="J41" s="52">
        <v>3770</v>
      </c>
      <c r="K41" s="52">
        <v>3000</v>
      </c>
      <c r="L41" s="52">
        <v>5342</v>
      </c>
      <c r="M41" s="52">
        <v>5342</v>
      </c>
      <c r="N41" s="52">
        <v>5342</v>
      </c>
      <c r="O41" s="52">
        <v>5342</v>
      </c>
      <c r="P41" s="52">
        <v>5342</v>
      </c>
      <c r="Q41" s="52">
        <v>5342</v>
      </c>
      <c r="R41" s="52">
        <v>5342</v>
      </c>
      <c r="S41" s="52">
        <v>5342</v>
      </c>
      <c r="T41" s="52">
        <v>5342</v>
      </c>
      <c r="U41" s="52">
        <f t="shared" si="3"/>
        <v>68685.6</v>
      </c>
      <c r="V41" s="53" t="s">
        <v>16</v>
      </c>
    </row>
    <row r="42" spans="1:22" ht="30" customHeight="1">
      <c r="A42" s="81"/>
      <c r="B42" s="78"/>
      <c r="C42" s="76"/>
      <c r="D42" s="76"/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f t="shared" si="3"/>
        <v>0</v>
      </c>
      <c r="V42" s="53" t="s">
        <v>18</v>
      </c>
    </row>
    <row r="43" spans="1:22" ht="30" customHeight="1">
      <c r="A43" s="76" t="s">
        <v>23</v>
      </c>
      <c r="B43" s="78" t="s">
        <v>71</v>
      </c>
      <c r="C43" s="76" t="s">
        <v>97</v>
      </c>
      <c r="D43" s="76" t="s">
        <v>13</v>
      </c>
      <c r="E43" s="52">
        <f aca="true" t="shared" si="16" ref="E43:O43">E44+E45+E46+E47</f>
        <v>58478.7</v>
      </c>
      <c r="F43" s="52">
        <f t="shared" si="16"/>
        <v>57297.6</v>
      </c>
      <c r="G43" s="52">
        <f t="shared" si="16"/>
        <v>34329.2</v>
      </c>
      <c r="H43" s="52">
        <f t="shared" si="16"/>
        <v>19649.9</v>
      </c>
      <c r="I43" s="52">
        <f t="shared" si="16"/>
        <v>39012.2</v>
      </c>
      <c r="J43" s="52">
        <f t="shared" si="16"/>
        <v>4502.8</v>
      </c>
      <c r="K43" s="52">
        <f t="shared" si="16"/>
        <v>33340.1</v>
      </c>
      <c r="L43" s="52">
        <f t="shared" si="16"/>
        <v>27184.8</v>
      </c>
      <c r="M43" s="52">
        <f t="shared" si="16"/>
        <v>24487.3</v>
      </c>
      <c r="N43" s="52">
        <f t="shared" si="16"/>
        <v>0</v>
      </c>
      <c r="O43" s="52">
        <f t="shared" si="16"/>
        <v>0</v>
      </c>
      <c r="P43" s="52">
        <f>P44+P45+P46+P47</f>
        <v>0</v>
      </c>
      <c r="Q43" s="52">
        <f>Q44+Q45+Q46+Q47</f>
        <v>0</v>
      </c>
      <c r="R43" s="52">
        <f>R44+R45+R46+R47</f>
        <v>0</v>
      </c>
      <c r="S43" s="52">
        <f>S44+S45+S46+S47</f>
        <v>0</v>
      </c>
      <c r="T43" s="52">
        <f>T44+T45+T46+T47</f>
        <v>0</v>
      </c>
      <c r="U43" s="52">
        <f t="shared" si="3"/>
        <v>298282.6</v>
      </c>
      <c r="V43" s="53" t="s">
        <v>14</v>
      </c>
    </row>
    <row r="44" spans="1:22" ht="30" customHeight="1">
      <c r="A44" s="76"/>
      <c r="B44" s="78"/>
      <c r="C44" s="76"/>
      <c r="D44" s="76"/>
      <c r="E44" s="52">
        <f>E49</f>
        <v>58478.7</v>
      </c>
      <c r="F44" s="52">
        <f aca="true" t="shared" si="17" ref="F44:O44">F49</f>
        <v>57297.6</v>
      </c>
      <c r="G44" s="52">
        <f t="shared" si="17"/>
        <v>34329.2</v>
      </c>
      <c r="H44" s="52">
        <f t="shared" si="17"/>
        <v>19649.9</v>
      </c>
      <c r="I44" s="52">
        <f t="shared" si="17"/>
        <v>39012.2</v>
      </c>
      <c r="J44" s="52">
        <f t="shared" si="17"/>
        <v>4502.8</v>
      </c>
      <c r="K44" s="52">
        <f t="shared" si="17"/>
        <v>33340.1</v>
      </c>
      <c r="L44" s="52">
        <f t="shared" si="17"/>
        <v>27184.8</v>
      </c>
      <c r="M44" s="52">
        <f t="shared" si="17"/>
        <v>24487.3</v>
      </c>
      <c r="N44" s="52">
        <f t="shared" si="17"/>
        <v>0</v>
      </c>
      <c r="O44" s="52">
        <f t="shared" si="17"/>
        <v>0</v>
      </c>
      <c r="P44" s="52">
        <f aca="true" t="shared" si="18" ref="P44:T47">P49</f>
        <v>0</v>
      </c>
      <c r="Q44" s="52">
        <f t="shared" si="18"/>
        <v>0</v>
      </c>
      <c r="R44" s="52">
        <f t="shared" si="18"/>
        <v>0</v>
      </c>
      <c r="S44" s="52">
        <f t="shared" si="18"/>
        <v>0</v>
      </c>
      <c r="T44" s="52">
        <f t="shared" si="18"/>
        <v>0</v>
      </c>
      <c r="U44" s="52">
        <f t="shared" si="3"/>
        <v>298282.6</v>
      </c>
      <c r="V44" s="53" t="s">
        <v>19</v>
      </c>
    </row>
    <row r="45" spans="1:22" ht="30" customHeight="1">
      <c r="A45" s="76"/>
      <c r="B45" s="78"/>
      <c r="C45" s="76"/>
      <c r="D45" s="76"/>
      <c r="E45" s="52">
        <f>E50</f>
        <v>0</v>
      </c>
      <c r="F45" s="52">
        <f aca="true" t="shared" si="19" ref="F45:O45">F50</f>
        <v>0</v>
      </c>
      <c r="G45" s="52">
        <f t="shared" si="19"/>
        <v>0</v>
      </c>
      <c r="H45" s="52">
        <f t="shared" si="19"/>
        <v>0</v>
      </c>
      <c r="I45" s="52">
        <f t="shared" si="19"/>
        <v>0</v>
      </c>
      <c r="J45" s="52">
        <f t="shared" si="19"/>
        <v>0</v>
      </c>
      <c r="K45" s="52">
        <f t="shared" si="19"/>
        <v>0</v>
      </c>
      <c r="L45" s="52">
        <f t="shared" si="19"/>
        <v>0</v>
      </c>
      <c r="M45" s="52">
        <f t="shared" si="19"/>
        <v>0</v>
      </c>
      <c r="N45" s="52">
        <f t="shared" si="19"/>
        <v>0</v>
      </c>
      <c r="O45" s="52">
        <f t="shared" si="19"/>
        <v>0</v>
      </c>
      <c r="P45" s="52">
        <f t="shared" si="18"/>
        <v>0</v>
      </c>
      <c r="Q45" s="52">
        <f t="shared" si="18"/>
        <v>0</v>
      </c>
      <c r="R45" s="52">
        <f t="shared" si="18"/>
        <v>0</v>
      </c>
      <c r="S45" s="52">
        <f t="shared" si="18"/>
        <v>0</v>
      </c>
      <c r="T45" s="52">
        <f t="shared" si="18"/>
        <v>0</v>
      </c>
      <c r="U45" s="52">
        <f t="shared" si="3"/>
        <v>0</v>
      </c>
      <c r="V45" s="53" t="s">
        <v>15</v>
      </c>
    </row>
    <row r="46" spans="1:22" ht="30" customHeight="1">
      <c r="A46" s="76"/>
      <c r="B46" s="78"/>
      <c r="C46" s="76"/>
      <c r="D46" s="76"/>
      <c r="E46" s="52">
        <f>E51</f>
        <v>0</v>
      </c>
      <c r="F46" s="52">
        <f aca="true" t="shared" si="20" ref="F46:O46">F51</f>
        <v>0</v>
      </c>
      <c r="G46" s="52">
        <f t="shared" si="20"/>
        <v>0</v>
      </c>
      <c r="H46" s="52">
        <f t="shared" si="20"/>
        <v>0</v>
      </c>
      <c r="I46" s="52">
        <f t="shared" si="20"/>
        <v>0</v>
      </c>
      <c r="J46" s="52">
        <f t="shared" si="20"/>
        <v>0</v>
      </c>
      <c r="K46" s="52">
        <f t="shared" si="20"/>
        <v>0</v>
      </c>
      <c r="L46" s="52">
        <f t="shared" si="20"/>
        <v>0</v>
      </c>
      <c r="M46" s="52">
        <f t="shared" si="20"/>
        <v>0</v>
      </c>
      <c r="N46" s="52">
        <f t="shared" si="20"/>
        <v>0</v>
      </c>
      <c r="O46" s="52">
        <f t="shared" si="20"/>
        <v>0</v>
      </c>
      <c r="P46" s="52">
        <f t="shared" si="18"/>
        <v>0</v>
      </c>
      <c r="Q46" s="52">
        <f t="shared" si="18"/>
        <v>0</v>
      </c>
      <c r="R46" s="52">
        <f t="shared" si="18"/>
        <v>0</v>
      </c>
      <c r="S46" s="52">
        <f t="shared" si="18"/>
        <v>0</v>
      </c>
      <c r="T46" s="52">
        <f t="shared" si="18"/>
        <v>0</v>
      </c>
      <c r="U46" s="52">
        <f t="shared" si="3"/>
        <v>0</v>
      </c>
      <c r="V46" s="53" t="s">
        <v>16</v>
      </c>
    </row>
    <row r="47" spans="1:22" ht="30" customHeight="1">
      <c r="A47" s="76"/>
      <c r="B47" s="78"/>
      <c r="C47" s="76"/>
      <c r="D47" s="76"/>
      <c r="E47" s="52">
        <f>E52</f>
        <v>0</v>
      </c>
      <c r="F47" s="52">
        <f aca="true" t="shared" si="21" ref="F47:O47">F52</f>
        <v>0</v>
      </c>
      <c r="G47" s="52">
        <f t="shared" si="21"/>
        <v>0</v>
      </c>
      <c r="H47" s="52">
        <f t="shared" si="21"/>
        <v>0</v>
      </c>
      <c r="I47" s="52">
        <f t="shared" si="21"/>
        <v>0</v>
      </c>
      <c r="J47" s="52">
        <f t="shared" si="21"/>
        <v>0</v>
      </c>
      <c r="K47" s="52">
        <f t="shared" si="21"/>
        <v>0</v>
      </c>
      <c r="L47" s="52">
        <f t="shared" si="21"/>
        <v>0</v>
      </c>
      <c r="M47" s="52">
        <f t="shared" si="21"/>
        <v>0</v>
      </c>
      <c r="N47" s="52">
        <f t="shared" si="21"/>
        <v>0</v>
      </c>
      <c r="O47" s="52">
        <f t="shared" si="21"/>
        <v>0</v>
      </c>
      <c r="P47" s="52">
        <f t="shared" si="18"/>
        <v>0</v>
      </c>
      <c r="Q47" s="52">
        <f t="shared" si="18"/>
        <v>0</v>
      </c>
      <c r="R47" s="52">
        <f t="shared" si="18"/>
        <v>0</v>
      </c>
      <c r="S47" s="52">
        <f t="shared" si="18"/>
        <v>0</v>
      </c>
      <c r="T47" s="52">
        <f t="shared" si="18"/>
        <v>0</v>
      </c>
      <c r="U47" s="52">
        <f t="shared" si="3"/>
        <v>0</v>
      </c>
      <c r="V47" s="53" t="s">
        <v>18</v>
      </c>
    </row>
    <row r="48" spans="1:22" ht="31.5" customHeight="1">
      <c r="A48" s="76" t="s">
        <v>39</v>
      </c>
      <c r="B48" s="77" t="s">
        <v>72</v>
      </c>
      <c r="C48" s="76" t="s">
        <v>97</v>
      </c>
      <c r="D48" s="76" t="s">
        <v>13</v>
      </c>
      <c r="E48" s="52">
        <f>E49+E50+E51+E52</f>
        <v>58478.7</v>
      </c>
      <c r="F48" s="52">
        <f aca="true" t="shared" si="22" ref="F48:T48">F49+F50+F51+F52</f>
        <v>57297.6</v>
      </c>
      <c r="G48" s="52">
        <f t="shared" si="22"/>
        <v>34329.2</v>
      </c>
      <c r="H48" s="52">
        <f t="shared" si="22"/>
        <v>19649.9</v>
      </c>
      <c r="I48" s="52">
        <f t="shared" si="22"/>
        <v>39012.2</v>
      </c>
      <c r="J48" s="52">
        <f t="shared" si="22"/>
        <v>4502.8</v>
      </c>
      <c r="K48" s="52">
        <f t="shared" si="22"/>
        <v>33340.1</v>
      </c>
      <c r="L48" s="52">
        <f t="shared" si="22"/>
        <v>27184.8</v>
      </c>
      <c r="M48" s="52">
        <f t="shared" si="22"/>
        <v>24487.3</v>
      </c>
      <c r="N48" s="52">
        <f t="shared" si="22"/>
        <v>0</v>
      </c>
      <c r="O48" s="52">
        <f t="shared" si="22"/>
        <v>0</v>
      </c>
      <c r="P48" s="52">
        <f t="shared" si="22"/>
        <v>0</v>
      </c>
      <c r="Q48" s="52">
        <f t="shared" si="22"/>
        <v>0</v>
      </c>
      <c r="R48" s="52">
        <f t="shared" si="22"/>
        <v>0</v>
      </c>
      <c r="S48" s="52">
        <f t="shared" si="22"/>
        <v>0</v>
      </c>
      <c r="T48" s="52">
        <f t="shared" si="22"/>
        <v>0</v>
      </c>
      <c r="U48" s="52">
        <f t="shared" si="3"/>
        <v>298282.6</v>
      </c>
      <c r="V48" s="53" t="s">
        <v>14</v>
      </c>
    </row>
    <row r="49" spans="1:22" ht="31.5" customHeight="1">
      <c r="A49" s="76"/>
      <c r="B49" s="77"/>
      <c r="C49" s="76"/>
      <c r="D49" s="76"/>
      <c r="E49" s="52">
        <v>58478.7</v>
      </c>
      <c r="F49" s="52">
        <v>57297.6</v>
      </c>
      <c r="G49" s="52">
        <v>34329.2</v>
      </c>
      <c r="H49" s="52">
        <v>19649.9</v>
      </c>
      <c r="I49" s="52">
        <v>39012.2</v>
      </c>
      <c r="J49" s="52">
        <v>4502.8</v>
      </c>
      <c r="K49" s="52">
        <v>33340.1</v>
      </c>
      <c r="L49" s="52">
        <v>27184.8</v>
      </c>
      <c r="M49" s="52">
        <v>24487.3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f t="shared" si="3"/>
        <v>298282.6</v>
      </c>
      <c r="V49" s="53" t="s">
        <v>19</v>
      </c>
    </row>
    <row r="50" spans="1:22" ht="31.5" customHeight="1">
      <c r="A50" s="76"/>
      <c r="B50" s="77"/>
      <c r="C50" s="76"/>
      <c r="D50" s="76"/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f t="shared" si="3"/>
        <v>0</v>
      </c>
      <c r="V50" s="53" t="s">
        <v>15</v>
      </c>
    </row>
    <row r="51" spans="1:22" ht="31.5" customHeight="1">
      <c r="A51" s="76"/>
      <c r="B51" s="77"/>
      <c r="C51" s="76"/>
      <c r="D51" s="76"/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f t="shared" si="3"/>
        <v>0</v>
      </c>
      <c r="V51" s="53" t="s">
        <v>16</v>
      </c>
    </row>
    <row r="52" spans="1:22" ht="31.5" customHeight="1">
      <c r="A52" s="76"/>
      <c r="B52" s="77"/>
      <c r="C52" s="76"/>
      <c r="D52" s="76"/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f t="shared" si="3"/>
        <v>0</v>
      </c>
      <c r="V52" s="53" t="s">
        <v>18</v>
      </c>
    </row>
    <row r="53" spans="1:22" ht="27" customHeight="1">
      <c r="A53" s="79" t="s">
        <v>98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1:22" ht="30" customHeight="1">
      <c r="A54" s="76" t="s">
        <v>24</v>
      </c>
      <c r="B54" s="77" t="s">
        <v>73</v>
      </c>
      <c r="C54" s="76" t="s">
        <v>95</v>
      </c>
      <c r="D54" s="76" t="s">
        <v>13</v>
      </c>
      <c r="E54" s="52">
        <f>E55+E56+E57+E58</f>
        <v>132841.3</v>
      </c>
      <c r="F54" s="52">
        <f aca="true" t="shared" si="23" ref="F54:O54">F55+F56+F57+F58</f>
        <v>111946</v>
      </c>
      <c r="G54" s="52">
        <f t="shared" si="23"/>
        <v>126801.1</v>
      </c>
      <c r="H54" s="52">
        <f t="shared" si="23"/>
        <v>129903.9</v>
      </c>
      <c r="I54" s="52">
        <f t="shared" si="23"/>
        <v>172830.8</v>
      </c>
      <c r="J54" s="52">
        <f t="shared" si="23"/>
        <v>105510.1</v>
      </c>
      <c r="K54" s="52">
        <f t="shared" si="23"/>
        <v>133386</v>
      </c>
      <c r="L54" s="52">
        <f t="shared" si="23"/>
        <v>138767.8</v>
      </c>
      <c r="M54" s="52">
        <f t="shared" si="23"/>
        <v>138684.2</v>
      </c>
      <c r="N54" s="52">
        <f t="shared" si="23"/>
        <v>186759.4</v>
      </c>
      <c r="O54" s="52">
        <f t="shared" si="23"/>
        <v>186759.4</v>
      </c>
      <c r="P54" s="52">
        <f>P55+P56+P57+P58</f>
        <v>186759.4</v>
      </c>
      <c r="Q54" s="52">
        <f>Q55+Q56+Q57+Q58</f>
        <v>186759.4</v>
      </c>
      <c r="R54" s="52">
        <f>R55+R56+R57+R58</f>
        <v>145846.9</v>
      </c>
      <c r="S54" s="52">
        <f>S55+S56+S57+S58</f>
        <v>25141.5</v>
      </c>
      <c r="T54" s="52">
        <f>T55+T56+T57+T58</f>
        <v>14999.2</v>
      </c>
      <c r="U54" s="52">
        <f>O54+N54+M54+L54+K54+J54+I54+H54+G54+F54+E54+P54+Q54+R54+S54+T54</f>
        <v>2123696.4</v>
      </c>
      <c r="V54" s="53" t="s">
        <v>14</v>
      </c>
    </row>
    <row r="55" spans="1:22" ht="30" customHeight="1">
      <c r="A55" s="76"/>
      <c r="B55" s="77"/>
      <c r="C55" s="76"/>
      <c r="D55" s="76"/>
      <c r="E55" s="52">
        <f>E60</f>
        <v>0</v>
      </c>
      <c r="F55" s="52">
        <f aca="true" t="shared" si="24" ref="F55:O55">F60</f>
        <v>0</v>
      </c>
      <c r="G55" s="52">
        <f t="shared" si="24"/>
        <v>0</v>
      </c>
      <c r="H55" s="52">
        <f t="shared" si="24"/>
        <v>0</v>
      </c>
      <c r="I55" s="52">
        <f t="shared" si="24"/>
        <v>0</v>
      </c>
      <c r="J55" s="52">
        <f t="shared" si="24"/>
        <v>0</v>
      </c>
      <c r="K55" s="52">
        <f t="shared" si="24"/>
        <v>0</v>
      </c>
      <c r="L55" s="52">
        <f t="shared" si="24"/>
        <v>0</v>
      </c>
      <c r="M55" s="52">
        <f t="shared" si="24"/>
        <v>0</v>
      </c>
      <c r="N55" s="52">
        <f t="shared" si="24"/>
        <v>0</v>
      </c>
      <c r="O55" s="52">
        <f t="shared" si="24"/>
        <v>0</v>
      </c>
      <c r="P55" s="52">
        <f aca="true" t="shared" si="25" ref="P55:T58">P60</f>
        <v>0</v>
      </c>
      <c r="Q55" s="52">
        <f t="shared" si="25"/>
        <v>0</v>
      </c>
      <c r="R55" s="52">
        <f t="shared" si="25"/>
        <v>0</v>
      </c>
      <c r="S55" s="52">
        <f t="shared" si="25"/>
        <v>0</v>
      </c>
      <c r="T55" s="52">
        <f t="shared" si="25"/>
        <v>0</v>
      </c>
      <c r="U55" s="52">
        <f aca="true" t="shared" si="26" ref="U55:U63">O55+N55+M55+L55+K55+J55+I55+H55+G55+F55+E55+P55+Q55+R55+S55+T55</f>
        <v>0</v>
      </c>
      <c r="V55" s="53" t="s">
        <v>19</v>
      </c>
    </row>
    <row r="56" spans="1:22" ht="30" customHeight="1">
      <c r="A56" s="76"/>
      <c r="B56" s="77"/>
      <c r="C56" s="76"/>
      <c r="D56" s="76"/>
      <c r="E56" s="52">
        <f>E61</f>
        <v>0</v>
      </c>
      <c r="F56" s="52">
        <f aca="true" t="shared" si="27" ref="F56:O56">F61</f>
        <v>0</v>
      </c>
      <c r="G56" s="52">
        <f t="shared" si="27"/>
        <v>0</v>
      </c>
      <c r="H56" s="52">
        <f t="shared" si="27"/>
        <v>0</v>
      </c>
      <c r="I56" s="52">
        <f t="shared" si="27"/>
        <v>0</v>
      </c>
      <c r="J56" s="52">
        <f t="shared" si="27"/>
        <v>0</v>
      </c>
      <c r="K56" s="52">
        <f t="shared" si="27"/>
        <v>0</v>
      </c>
      <c r="L56" s="52">
        <f t="shared" si="27"/>
        <v>0</v>
      </c>
      <c r="M56" s="52">
        <f t="shared" si="27"/>
        <v>0</v>
      </c>
      <c r="N56" s="52">
        <f t="shared" si="27"/>
        <v>0</v>
      </c>
      <c r="O56" s="52">
        <f t="shared" si="27"/>
        <v>0</v>
      </c>
      <c r="P56" s="52">
        <f t="shared" si="25"/>
        <v>0</v>
      </c>
      <c r="Q56" s="52">
        <f t="shared" si="25"/>
        <v>0</v>
      </c>
      <c r="R56" s="52">
        <f t="shared" si="25"/>
        <v>0</v>
      </c>
      <c r="S56" s="52">
        <f t="shared" si="25"/>
        <v>0</v>
      </c>
      <c r="T56" s="52">
        <f t="shared" si="25"/>
        <v>0</v>
      </c>
      <c r="U56" s="52">
        <f t="shared" si="26"/>
        <v>0</v>
      </c>
      <c r="V56" s="53" t="s">
        <v>15</v>
      </c>
    </row>
    <row r="57" spans="1:22" ht="30" customHeight="1">
      <c r="A57" s="76"/>
      <c r="B57" s="77"/>
      <c r="C57" s="76"/>
      <c r="D57" s="76"/>
      <c r="E57" s="52">
        <f>E62</f>
        <v>132841.3</v>
      </c>
      <c r="F57" s="52">
        <f aca="true" t="shared" si="28" ref="F57:O57">F62</f>
        <v>111946</v>
      </c>
      <c r="G57" s="52">
        <f t="shared" si="28"/>
        <v>126801.1</v>
      </c>
      <c r="H57" s="52">
        <f t="shared" si="28"/>
        <v>129903.9</v>
      </c>
      <c r="I57" s="52">
        <f t="shared" si="28"/>
        <v>172830.8</v>
      </c>
      <c r="J57" s="52">
        <f t="shared" si="28"/>
        <v>105510.1</v>
      </c>
      <c r="K57" s="52">
        <f t="shared" si="28"/>
        <v>133386</v>
      </c>
      <c r="L57" s="52">
        <f t="shared" si="28"/>
        <v>138767.8</v>
      </c>
      <c r="M57" s="52">
        <f t="shared" si="28"/>
        <v>138684.2</v>
      </c>
      <c r="N57" s="52">
        <f t="shared" si="28"/>
        <v>186759.4</v>
      </c>
      <c r="O57" s="52">
        <f t="shared" si="28"/>
        <v>186759.4</v>
      </c>
      <c r="P57" s="52">
        <f t="shared" si="25"/>
        <v>186759.4</v>
      </c>
      <c r="Q57" s="52">
        <f t="shared" si="25"/>
        <v>186759.4</v>
      </c>
      <c r="R57" s="52">
        <f t="shared" si="25"/>
        <v>145846.9</v>
      </c>
      <c r="S57" s="52">
        <f t="shared" si="25"/>
        <v>25141.5</v>
      </c>
      <c r="T57" s="52">
        <f t="shared" si="25"/>
        <v>14999.2</v>
      </c>
      <c r="U57" s="52">
        <f t="shared" si="26"/>
        <v>2123696.4</v>
      </c>
      <c r="V57" s="53" t="s">
        <v>16</v>
      </c>
    </row>
    <row r="58" spans="1:22" ht="30" customHeight="1">
      <c r="A58" s="76"/>
      <c r="B58" s="77"/>
      <c r="C58" s="76"/>
      <c r="D58" s="76"/>
      <c r="E58" s="52">
        <f>E63</f>
        <v>0</v>
      </c>
      <c r="F58" s="52">
        <f aca="true" t="shared" si="29" ref="F58:O58">F63</f>
        <v>0</v>
      </c>
      <c r="G58" s="52">
        <f t="shared" si="29"/>
        <v>0</v>
      </c>
      <c r="H58" s="52">
        <f t="shared" si="29"/>
        <v>0</v>
      </c>
      <c r="I58" s="52">
        <f t="shared" si="29"/>
        <v>0</v>
      </c>
      <c r="J58" s="52">
        <f t="shared" si="29"/>
        <v>0</v>
      </c>
      <c r="K58" s="52">
        <f t="shared" si="29"/>
        <v>0</v>
      </c>
      <c r="L58" s="52">
        <f t="shared" si="29"/>
        <v>0</v>
      </c>
      <c r="M58" s="52">
        <f t="shared" si="29"/>
        <v>0</v>
      </c>
      <c r="N58" s="52">
        <f t="shared" si="29"/>
        <v>0</v>
      </c>
      <c r="O58" s="52">
        <f t="shared" si="29"/>
        <v>0</v>
      </c>
      <c r="P58" s="52">
        <f t="shared" si="25"/>
        <v>0</v>
      </c>
      <c r="Q58" s="52">
        <f t="shared" si="25"/>
        <v>0</v>
      </c>
      <c r="R58" s="52">
        <f t="shared" si="25"/>
        <v>0</v>
      </c>
      <c r="S58" s="52">
        <f t="shared" si="25"/>
        <v>0</v>
      </c>
      <c r="T58" s="52">
        <f t="shared" si="25"/>
        <v>0</v>
      </c>
      <c r="U58" s="52">
        <f t="shared" si="26"/>
        <v>0</v>
      </c>
      <c r="V58" s="53" t="s">
        <v>18</v>
      </c>
    </row>
    <row r="59" spans="1:22" ht="30" customHeight="1">
      <c r="A59" s="76" t="s">
        <v>25</v>
      </c>
      <c r="B59" s="78" t="s">
        <v>74</v>
      </c>
      <c r="C59" s="76" t="s">
        <v>95</v>
      </c>
      <c r="D59" s="76" t="s">
        <v>13</v>
      </c>
      <c r="E59" s="52">
        <f>E60+E61+E62+E63</f>
        <v>132841.3</v>
      </c>
      <c r="F59" s="52">
        <f aca="true" t="shared" si="30" ref="F59:O59">F60+F61+F62+F63</f>
        <v>111946</v>
      </c>
      <c r="G59" s="52">
        <f t="shared" si="30"/>
        <v>126801.1</v>
      </c>
      <c r="H59" s="52">
        <f t="shared" si="30"/>
        <v>129903.9</v>
      </c>
      <c r="I59" s="52">
        <f t="shared" si="30"/>
        <v>172830.8</v>
      </c>
      <c r="J59" s="52">
        <f t="shared" si="30"/>
        <v>105510.1</v>
      </c>
      <c r="K59" s="52">
        <f t="shared" si="30"/>
        <v>133386</v>
      </c>
      <c r="L59" s="52">
        <f t="shared" si="30"/>
        <v>138767.8</v>
      </c>
      <c r="M59" s="52">
        <f t="shared" si="30"/>
        <v>138684.2</v>
      </c>
      <c r="N59" s="52">
        <f t="shared" si="30"/>
        <v>186759.4</v>
      </c>
      <c r="O59" s="52">
        <f t="shared" si="30"/>
        <v>186759.4</v>
      </c>
      <c r="P59" s="52">
        <f>P60+P61+P62+P63</f>
        <v>186759.4</v>
      </c>
      <c r="Q59" s="52">
        <f>Q60+Q61+Q62+Q63</f>
        <v>186759.4</v>
      </c>
      <c r="R59" s="52">
        <f>R60+R61+R62+R63</f>
        <v>145846.9</v>
      </c>
      <c r="S59" s="52">
        <f>S60+S61+S62+S63</f>
        <v>25141.5</v>
      </c>
      <c r="T59" s="52">
        <f>T60+T61+T62+T63</f>
        <v>14999.2</v>
      </c>
      <c r="U59" s="52">
        <f t="shared" si="26"/>
        <v>2123696.4</v>
      </c>
      <c r="V59" s="53" t="s">
        <v>14</v>
      </c>
    </row>
    <row r="60" spans="1:23" ht="30" customHeight="1">
      <c r="A60" s="76"/>
      <c r="B60" s="78"/>
      <c r="C60" s="76"/>
      <c r="D60" s="76"/>
      <c r="E60" s="52">
        <f>E65</f>
        <v>0</v>
      </c>
      <c r="F60" s="52">
        <f aca="true" t="shared" si="31" ref="F60:O60">F65</f>
        <v>0</v>
      </c>
      <c r="G60" s="52">
        <f t="shared" si="31"/>
        <v>0</v>
      </c>
      <c r="H60" s="52">
        <f t="shared" si="31"/>
        <v>0</v>
      </c>
      <c r="I60" s="52">
        <f t="shared" si="31"/>
        <v>0</v>
      </c>
      <c r="J60" s="52">
        <f t="shared" si="31"/>
        <v>0</v>
      </c>
      <c r="K60" s="52">
        <f t="shared" si="31"/>
        <v>0</v>
      </c>
      <c r="L60" s="52">
        <f t="shared" si="31"/>
        <v>0</v>
      </c>
      <c r="M60" s="52">
        <f t="shared" si="31"/>
        <v>0</v>
      </c>
      <c r="N60" s="52">
        <f t="shared" si="31"/>
        <v>0</v>
      </c>
      <c r="O60" s="52">
        <f t="shared" si="31"/>
        <v>0</v>
      </c>
      <c r="P60" s="52">
        <f aca="true" t="shared" si="32" ref="P60:T61">P65</f>
        <v>0</v>
      </c>
      <c r="Q60" s="52">
        <f t="shared" si="32"/>
        <v>0</v>
      </c>
      <c r="R60" s="52">
        <f t="shared" si="32"/>
        <v>0</v>
      </c>
      <c r="S60" s="52">
        <f t="shared" si="32"/>
        <v>0</v>
      </c>
      <c r="T60" s="52">
        <f t="shared" si="32"/>
        <v>0</v>
      </c>
      <c r="U60" s="52">
        <f t="shared" si="26"/>
        <v>0</v>
      </c>
      <c r="V60" s="53" t="s">
        <v>19</v>
      </c>
      <c r="W60" s="17"/>
    </row>
    <row r="61" spans="1:22" ht="30" customHeight="1">
      <c r="A61" s="76"/>
      <c r="B61" s="78"/>
      <c r="C61" s="76"/>
      <c r="D61" s="76"/>
      <c r="E61" s="52">
        <f>E66</f>
        <v>0</v>
      </c>
      <c r="F61" s="52">
        <f aca="true" t="shared" si="33" ref="F61:O61">F66</f>
        <v>0</v>
      </c>
      <c r="G61" s="52">
        <f t="shared" si="33"/>
        <v>0</v>
      </c>
      <c r="H61" s="52">
        <f t="shared" si="33"/>
        <v>0</v>
      </c>
      <c r="I61" s="52">
        <f t="shared" si="33"/>
        <v>0</v>
      </c>
      <c r="J61" s="52">
        <f t="shared" si="33"/>
        <v>0</v>
      </c>
      <c r="K61" s="52">
        <f t="shared" si="33"/>
        <v>0</v>
      </c>
      <c r="L61" s="52">
        <f t="shared" si="33"/>
        <v>0</v>
      </c>
      <c r="M61" s="52">
        <f t="shared" si="33"/>
        <v>0</v>
      </c>
      <c r="N61" s="52">
        <f t="shared" si="33"/>
        <v>0</v>
      </c>
      <c r="O61" s="52">
        <f t="shared" si="33"/>
        <v>0</v>
      </c>
      <c r="P61" s="52">
        <f t="shared" si="32"/>
        <v>0</v>
      </c>
      <c r="Q61" s="52">
        <f t="shared" si="32"/>
        <v>0</v>
      </c>
      <c r="R61" s="52">
        <f t="shared" si="32"/>
        <v>0</v>
      </c>
      <c r="S61" s="52">
        <f t="shared" si="32"/>
        <v>0</v>
      </c>
      <c r="T61" s="52">
        <f t="shared" si="32"/>
        <v>0</v>
      </c>
      <c r="U61" s="52">
        <f t="shared" si="26"/>
        <v>0</v>
      </c>
      <c r="V61" s="53" t="s">
        <v>15</v>
      </c>
    </row>
    <row r="62" spans="1:22" ht="30" customHeight="1">
      <c r="A62" s="76"/>
      <c r="B62" s="78"/>
      <c r="C62" s="76"/>
      <c r="D62" s="76"/>
      <c r="E62" s="52">
        <f>E67+E72+E77+E82+E87+E92</f>
        <v>132841.3</v>
      </c>
      <c r="F62" s="52">
        <f aca="true" t="shared" si="34" ref="F62:U62">F67+F72+F77+F82+F87+F92</f>
        <v>111946</v>
      </c>
      <c r="G62" s="52">
        <f t="shared" si="34"/>
        <v>126801.1</v>
      </c>
      <c r="H62" s="52">
        <f t="shared" si="34"/>
        <v>129903.9</v>
      </c>
      <c r="I62" s="52">
        <f t="shared" si="34"/>
        <v>172830.8</v>
      </c>
      <c r="J62" s="52">
        <f>J67+J72+J77+J82+J87+J92</f>
        <v>105510.1</v>
      </c>
      <c r="K62" s="52">
        <f t="shared" si="34"/>
        <v>133386</v>
      </c>
      <c r="L62" s="52">
        <f t="shared" si="34"/>
        <v>138767.8</v>
      </c>
      <c r="M62" s="52">
        <f t="shared" si="34"/>
        <v>138684.2</v>
      </c>
      <c r="N62" s="52">
        <f t="shared" si="34"/>
        <v>186759.4</v>
      </c>
      <c r="O62" s="52">
        <f t="shared" si="34"/>
        <v>186759.4</v>
      </c>
      <c r="P62" s="52">
        <f t="shared" si="34"/>
        <v>186759.4</v>
      </c>
      <c r="Q62" s="52">
        <f t="shared" si="34"/>
        <v>186759.4</v>
      </c>
      <c r="R62" s="52">
        <f t="shared" si="34"/>
        <v>145846.9</v>
      </c>
      <c r="S62" s="52">
        <f t="shared" si="34"/>
        <v>25141.5</v>
      </c>
      <c r="T62" s="52">
        <f t="shared" si="34"/>
        <v>14999.2</v>
      </c>
      <c r="U62" s="52">
        <f t="shared" si="34"/>
        <v>2123696.4</v>
      </c>
      <c r="V62" s="53" t="s">
        <v>16</v>
      </c>
    </row>
    <row r="63" spans="1:22" ht="30" customHeight="1">
      <c r="A63" s="76"/>
      <c r="B63" s="78"/>
      <c r="C63" s="76"/>
      <c r="D63" s="76"/>
      <c r="E63" s="52">
        <f>E68</f>
        <v>0</v>
      </c>
      <c r="F63" s="52">
        <f aca="true" t="shared" si="35" ref="F63:O63">F68</f>
        <v>0</v>
      </c>
      <c r="G63" s="52">
        <f t="shared" si="35"/>
        <v>0</v>
      </c>
      <c r="H63" s="52">
        <f t="shared" si="35"/>
        <v>0</v>
      </c>
      <c r="I63" s="52">
        <f t="shared" si="35"/>
        <v>0</v>
      </c>
      <c r="J63" s="52">
        <f t="shared" si="35"/>
        <v>0</v>
      </c>
      <c r="K63" s="52">
        <f t="shared" si="35"/>
        <v>0</v>
      </c>
      <c r="L63" s="52">
        <f t="shared" si="35"/>
        <v>0</v>
      </c>
      <c r="M63" s="52">
        <f t="shared" si="35"/>
        <v>0</v>
      </c>
      <c r="N63" s="52">
        <f t="shared" si="35"/>
        <v>0</v>
      </c>
      <c r="O63" s="52">
        <f t="shared" si="35"/>
        <v>0</v>
      </c>
      <c r="P63" s="52">
        <f>P68</f>
        <v>0</v>
      </c>
      <c r="Q63" s="52">
        <f>Q68</f>
        <v>0</v>
      </c>
      <c r="R63" s="52">
        <f>R68</f>
        <v>0</v>
      </c>
      <c r="S63" s="52">
        <f>S68</f>
        <v>0</v>
      </c>
      <c r="T63" s="52">
        <f>T68</f>
        <v>0</v>
      </c>
      <c r="U63" s="52">
        <f t="shared" si="26"/>
        <v>0</v>
      </c>
      <c r="V63" s="53" t="s">
        <v>18</v>
      </c>
    </row>
    <row r="64" spans="1:22" ht="30" customHeight="1">
      <c r="A64" s="76" t="s">
        <v>40</v>
      </c>
      <c r="B64" s="71" t="s">
        <v>125</v>
      </c>
      <c r="C64" s="76" t="s">
        <v>99</v>
      </c>
      <c r="D64" s="76" t="s">
        <v>13</v>
      </c>
      <c r="E64" s="52">
        <f>E65+E66+E67+E68</f>
        <v>103720.6</v>
      </c>
      <c r="F64" s="52">
        <f aca="true" t="shared" si="36" ref="F64:T64">F65+F66+F67+F68</f>
        <v>101010.8</v>
      </c>
      <c r="G64" s="52">
        <f t="shared" si="36"/>
        <v>107146.5</v>
      </c>
      <c r="H64" s="52">
        <f t="shared" si="36"/>
        <v>112107</v>
      </c>
      <c r="I64" s="52">
        <f t="shared" si="36"/>
        <v>150770.7</v>
      </c>
      <c r="J64" s="52">
        <v>87018.3</v>
      </c>
      <c r="K64" s="52">
        <f t="shared" si="36"/>
        <v>112506.5</v>
      </c>
      <c r="L64" s="52">
        <f t="shared" si="36"/>
        <v>112506.5</v>
      </c>
      <c r="M64" s="52">
        <f t="shared" si="36"/>
        <v>112506.5</v>
      </c>
      <c r="N64" s="52">
        <f t="shared" si="36"/>
        <v>161617.9</v>
      </c>
      <c r="O64" s="52">
        <f t="shared" si="36"/>
        <v>161617.9</v>
      </c>
      <c r="P64" s="52">
        <f t="shared" si="36"/>
        <v>161617.9</v>
      </c>
      <c r="Q64" s="52">
        <f t="shared" si="36"/>
        <v>161617.9</v>
      </c>
      <c r="R64" s="52">
        <f t="shared" si="36"/>
        <v>120705.4</v>
      </c>
      <c r="S64" s="52">
        <f t="shared" si="36"/>
        <v>0</v>
      </c>
      <c r="T64" s="52">
        <f t="shared" si="36"/>
        <v>0</v>
      </c>
      <c r="U64" s="52">
        <f>U65+U66+U67+U68</f>
        <v>1766470.4</v>
      </c>
      <c r="V64" s="53" t="s">
        <v>14</v>
      </c>
    </row>
    <row r="65" spans="1:22" ht="30" customHeight="1">
      <c r="A65" s="76"/>
      <c r="B65" s="71"/>
      <c r="C65" s="76"/>
      <c r="D65" s="76"/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f>SUM(E65:T65)</f>
        <v>0</v>
      </c>
      <c r="V65" s="53" t="s">
        <v>19</v>
      </c>
    </row>
    <row r="66" spans="1:22" ht="30" customHeight="1">
      <c r="A66" s="76"/>
      <c r="B66" s="71"/>
      <c r="C66" s="76"/>
      <c r="D66" s="76"/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f>SUM(E66:T66)</f>
        <v>0</v>
      </c>
      <c r="V66" s="53" t="s">
        <v>15</v>
      </c>
    </row>
    <row r="67" spans="1:22" ht="30" customHeight="1">
      <c r="A67" s="76"/>
      <c r="B67" s="71"/>
      <c r="C67" s="76"/>
      <c r="D67" s="76"/>
      <c r="E67" s="52">
        <v>103720.6</v>
      </c>
      <c r="F67" s="52">
        <v>101010.8</v>
      </c>
      <c r="G67" s="52">
        <v>107146.5</v>
      </c>
      <c r="H67" s="52">
        <v>112107</v>
      </c>
      <c r="I67" s="52">
        <v>150770.7</v>
      </c>
      <c r="J67" s="16">
        <v>87018.3</v>
      </c>
      <c r="K67" s="52">
        <v>112506.5</v>
      </c>
      <c r="L67" s="52">
        <v>112506.5</v>
      </c>
      <c r="M67" s="52">
        <v>112506.5</v>
      </c>
      <c r="N67" s="52">
        <v>161617.9</v>
      </c>
      <c r="O67" s="52">
        <v>161617.9</v>
      </c>
      <c r="P67" s="52">
        <v>161617.9</v>
      </c>
      <c r="Q67" s="52">
        <v>161617.9</v>
      </c>
      <c r="R67" s="52">
        <v>120705.4</v>
      </c>
      <c r="S67" s="52">
        <v>0</v>
      </c>
      <c r="T67" s="52">
        <v>0</v>
      </c>
      <c r="U67" s="52">
        <f>SUM(E67:T67)</f>
        <v>1766470.4</v>
      </c>
      <c r="V67" s="53" t="s">
        <v>16</v>
      </c>
    </row>
    <row r="68" spans="1:22" ht="30" customHeight="1">
      <c r="A68" s="76"/>
      <c r="B68" s="71"/>
      <c r="C68" s="76"/>
      <c r="D68" s="76"/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f>SUM(E68:O68)</f>
        <v>0</v>
      </c>
      <c r="V68" s="53" t="s">
        <v>18</v>
      </c>
    </row>
    <row r="69" spans="1:22" ht="30" customHeight="1">
      <c r="A69" s="76" t="s">
        <v>41</v>
      </c>
      <c r="B69" s="77" t="s">
        <v>75</v>
      </c>
      <c r="C69" s="76" t="s">
        <v>1</v>
      </c>
      <c r="D69" s="76" t="s">
        <v>13</v>
      </c>
      <c r="E69" s="52">
        <f aca="true" t="shared" si="37" ref="E69:O69">E70+E71+E72+E73</f>
        <v>9876.5</v>
      </c>
      <c r="F69" s="52">
        <f t="shared" si="37"/>
        <v>0</v>
      </c>
      <c r="G69" s="52">
        <f t="shared" si="37"/>
        <v>0</v>
      </c>
      <c r="H69" s="52">
        <f t="shared" si="37"/>
        <v>0</v>
      </c>
      <c r="I69" s="52">
        <f t="shared" si="37"/>
        <v>0</v>
      </c>
      <c r="J69" s="52">
        <f t="shared" si="37"/>
        <v>0</v>
      </c>
      <c r="K69" s="52">
        <f t="shared" si="37"/>
        <v>0</v>
      </c>
      <c r="L69" s="52">
        <f t="shared" si="37"/>
        <v>0</v>
      </c>
      <c r="M69" s="52">
        <f t="shared" si="37"/>
        <v>0</v>
      </c>
      <c r="N69" s="52">
        <f t="shared" si="37"/>
        <v>0</v>
      </c>
      <c r="O69" s="52">
        <f t="shared" si="37"/>
        <v>0</v>
      </c>
      <c r="P69" s="52">
        <f aca="true" t="shared" si="38" ref="P69:U69">P70+P71+P72+P73</f>
        <v>0</v>
      </c>
      <c r="Q69" s="52">
        <f t="shared" si="38"/>
        <v>0</v>
      </c>
      <c r="R69" s="52">
        <f t="shared" si="38"/>
        <v>0</v>
      </c>
      <c r="S69" s="52">
        <f t="shared" si="38"/>
        <v>0</v>
      </c>
      <c r="T69" s="52">
        <f t="shared" si="38"/>
        <v>0</v>
      </c>
      <c r="U69" s="52">
        <f t="shared" si="38"/>
        <v>9876.5</v>
      </c>
      <c r="V69" s="53" t="s">
        <v>14</v>
      </c>
    </row>
    <row r="70" spans="1:22" ht="30" customHeight="1">
      <c r="A70" s="76"/>
      <c r="B70" s="77"/>
      <c r="C70" s="76"/>
      <c r="D70" s="76"/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f>SUM(E70:O70)</f>
        <v>0</v>
      </c>
      <c r="V70" s="53" t="s">
        <v>19</v>
      </c>
    </row>
    <row r="71" spans="1:22" ht="30" customHeight="1">
      <c r="A71" s="76"/>
      <c r="B71" s="77"/>
      <c r="C71" s="76"/>
      <c r="D71" s="76"/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f>SUM(E71:O71)</f>
        <v>0</v>
      </c>
      <c r="V71" s="53" t="s">
        <v>15</v>
      </c>
    </row>
    <row r="72" spans="1:22" ht="30" customHeight="1">
      <c r="A72" s="76"/>
      <c r="B72" s="77"/>
      <c r="C72" s="76"/>
      <c r="D72" s="76"/>
      <c r="E72" s="52">
        <v>9876.5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f>SUM(E72:O72)</f>
        <v>9876.5</v>
      </c>
      <c r="V72" s="53" t="s">
        <v>16</v>
      </c>
    </row>
    <row r="73" spans="1:22" ht="30" customHeight="1">
      <c r="A73" s="76"/>
      <c r="B73" s="77"/>
      <c r="C73" s="76"/>
      <c r="D73" s="76"/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f>SUM(E73:O73)</f>
        <v>0</v>
      </c>
      <c r="V73" s="53" t="s">
        <v>18</v>
      </c>
    </row>
    <row r="74" spans="1:22" ht="27.75" customHeight="1">
      <c r="A74" s="76" t="s">
        <v>42</v>
      </c>
      <c r="B74" s="71" t="s">
        <v>119</v>
      </c>
      <c r="C74" s="76" t="s">
        <v>95</v>
      </c>
      <c r="D74" s="76" t="s">
        <v>13</v>
      </c>
      <c r="E74" s="52">
        <f aca="true" t="shared" si="39" ref="E74:U74">E75+E76+E77+E78</f>
        <v>9473.8</v>
      </c>
      <c r="F74" s="52">
        <f t="shared" si="39"/>
        <v>1246.3</v>
      </c>
      <c r="G74" s="52">
        <f t="shared" si="39"/>
        <v>8360.3</v>
      </c>
      <c r="H74" s="52">
        <f t="shared" si="39"/>
        <v>6700.2</v>
      </c>
      <c r="I74" s="52">
        <f t="shared" si="39"/>
        <v>5142.3</v>
      </c>
      <c r="J74" s="52">
        <f t="shared" si="39"/>
        <v>5611.4</v>
      </c>
      <c r="K74" s="52">
        <f t="shared" si="39"/>
        <v>10142.3</v>
      </c>
      <c r="L74" s="52">
        <f t="shared" si="39"/>
        <v>10142.3</v>
      </c>
      <c r="M74" s="52">
        <f t="shared" si="39"/>
        <v>10142.3</v>
      </c>
      <c r="N74" s="52">
        <f t="shared" si="39"/>
        <v>10142.3</v>
      </c>
      <c r="O74" s="52">
        <f t="shared" si="39"/>
        <v>10142.3</v>
      </c>
      <c r="P74" s="52">
        <f t="shared" si="39"/>
        <v>10142.3</v>
      </c>
      <c r="Q74" s="52">
        <f t="shared" si="39"/>
        <v>10142.3</v>
      </c>
      <c r="R74" s="52">
        <f t="shared" si="39"/>
        <v>10142.3</v>
      </c>
      <c r="S74" s="52">
        <f t="shared" si="39"/>
        <v>10142.3</v>
      </c>
      <c r="T74" s="52">
        <f t="shared" si="39"/>
        <v>0</v>
      </c>
      <c r="U74" s="52">
        <f t="shared" si="39"/>
        <v>127815</v>
      </c>
      <c r="V74" s="53" t="s">
        <v>14</v>
      </c>
    </row>
    <row r="75" spans="1:22" ht="27.75" customHeight="1">
      <c r="A75" s="76"/>
      <c r="B75" s="71"/>
      <c r="C75" s="76"/>
      <c r="D75" s="76"/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f>O75+N75+M75+L75+K75+J75+I75+H75+G75+F75+E75</f>
        <v>0</v>
      </c>
      <c r="V75" s="53" t="s">
        <v>19</v>
      </c>
    </row>
    <row r="76" spans="1:22" ht="27.75" customHeight="1">
      <c r="A76" s="76"/>
      <c r="B76" s="71"/>
      <c r="C76" s="76"/>
      <c r="D76" s="76"/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f>O76+N76+M76+L76+K76+J76+I76+H76+G76+F76+E76</f>
        <v>0</v>
      </c>
      <c r="V76" s="53" t="s">
        <v>15</v>
      </c>
    </row>
    <row r="77" spans="1:22" ht="27.75" customHeight="1">
      <c r="A77" s="76"/>
      <c r="B77" s="71"/>
      <c r="C77" s="76"/>
      <c r="D77" s="76"/>
      <c r="E77" s="52">
        <v>9473.8</v>
      </c>
      <c r="F77" s="52">
        <v>1246.3</v>
      </c>
      <c r="G77" s="52">
        <v>8360.3</v>
      </c>
      <c r="H77" s="52">
        <v>6700.2</v>
      </c>
      <c r="I77" s="52">
        <v>5142.3</v>
      </c>
      <c r="J77" s="16">
        <v>5611.4</v>
      </c>
      <c r="K77" s="52">
        <v>10142.3</v>
      </c>
      <c r="L77" s="52">
        <v>10142.3</v>
      </c>
      <c r="M77" s="52">
        <v>10142.3</v>
      </c>
      <c r="N77" s="52">
        <v>10142.3</v>
      </c>
      <c r="O77" s="52">
        <v>10142.3</v>
      </c>
      <c r="P77" s="52">
        <v>10142.3</v>
      </c>
      <c r="Q77" s="52">
        <v>10142.3</v>
      </c>
      <c r="R77" s="52">
        <v>10142.3</v>
      </c>
      <c r="S77" s="52">
        <v>10142.3</v>
      </c>
      <c r="T77" s="52">
        <v>0</v>
      </c>
      <c r="U77" s="52">
        <f>SUM(E77:T77)</f>
        <v>127815</v>
      </c>
      <c r="V77" s="53" t="s">
        <v>16</v>
      </c>
    </row>
    <row r="78" spans="1:22" ht="27.75" customHeight="1">
      <c r="A78" s="76"/>
      <c r="B78" s="71"/>
      <c r="C78" s="76"/>
      <c r="D78" s="76"/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f>O78+N78+M78+L78+K78+J78+I78+H78+G78+F78+E78</f>
        <v>0</v>
      </c>
      <c r="V78" s="53" t="s">
        <v>18</v>
      </c>
    </row>
    <row r="79" spans="1:22" ht="27.75" customHeight="1">
      <c r="A79" s="76" t="s">
        <v>43</v>
      </c>
      <c r="B79" s="77" t="s">
        <v>76</v>
      </c>
      <c r="C79" s="76" t="s">
        <v>95</v>
      </c>
      <c r="D79" s="76" t="s">
        <v>13</v>
      </c>
      <c r="E79" s="52">
        <f>E80+E81+E82+E83</f>
        <v>70.4</v>
      </c>
      <c r="F79" s="52">
        <f aca="true" t="shared" si="40" ref="F79:U79">F80+F81+F82+F83</f>
        <v>681.9</v>
      </c>
      <c r="G79" s="52">
        <f t="shared" si="40"/>
        <v>2000</v>
      </c>
      <c r="H79" s="52">
        <f t="shared" si="40"/>
        <v>1799.1</v>
      </c>
      <c r="I79" s="52">
        <f t="shared" si="40"/>
        <v>3450</v>
      </c>
      <c r="J79" s="52">
        <f t="shared" si="40"/>
        <v>4028</v>
      </c>
      <c r="K79" s="52">
        <f t="shared" si="40"/>
        <v>3250.8</v>
      </c>
      <c r="L79" s="52">
        <f t="shared" si="40"/>
        <v>4720.8</v>
      </c>
      <c r="M79" s="52">
        <f t="shared" si="40"/>
        <v>4720.8</v>
      </c>
      <c r="N79" s="52">
        <f t="shared" si="40"/>
        <v>4720.8</v>
      </c>
      <c r="O79" s="52">
        <f t="shared" si="40"/>
        <v>4720.8</v>
      </c>
      <c r="P79" s="52">
        <f t="shared" si="40"/>
        <v>4720.8</v>
      </c>
      <c r="Q79" s="52">
        <f t="shared" si="40"/>
        <v>4720.8</v>
      </c>
      <c r="R79" s="52">
        <f t="shared" si="40"/>
        <v>4720.8</v>
      </c>
      <c r="S79" s="52">
        <f t="shared" si="40"/>
        <v>4720.8</v>
      </c>
      <c r="T79" s="52">
        <f t="shared" si="40"/>
        <v>4720.8</v>
      </c>
      <c r="U79" s="52">
        <f t="shared" si="40"/>
        <v>57767.4</v>
      </c>
      <c r="V79" s="53" t="s">
        <v>14</v>
      </c>
    </row>
    <row r="80" spans="1:22" ht="27.75" customHeight="1">
      <c r="A80" s="76"/>
      <c r="B80" s="77"/>
      <c r="C80" s="76"/>
      <c r="D80" s="76"/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f>SUM(E80:T80)</f>
        <v>0</v>
      </c>
      <c r="V80" s="53" t="s">
        <v>19</v>
      </c>
    </row>
    <row r="81" spans="1:22" ht="27.75" customHeight="1">
      <c r="A81" s="76"/>
      <c r="B81" s="77"/>
      <c r="C81" s="76"/>
      <c r="D81" s="76"/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f>SUM(E81:T81)</f>
        <v>0</v>
      </c>
      <c r="V81" s="53" t="s">
        <v>15</v>
      </c>
    </row>
    <row r="82" spans="1:22" ht="27.75" customHeight="1">
      <c r="A82" s="76"/>
      <c r="B82" s="77"/>
      <c r="C82" s="76"/>
      <c r="D82" s="76"/>
      <c r="E82" s="52">
        <v>70.4</v>
      </c>
      <c r="F82" s="52">
        <f>4.9+677</f>
        <v>681.9</v>
      </c>
      <c r="G82" s="52">
        <v>2000</v>
      </c>
      <c r="H82" s="52">
        <v>1799.1</v>
      </c>
      <c r="I82" s="52">
        <v>3450</v>
      </c>
      <c r="J82" s="52">
        <v>4028</v>
      </c>
      <c r="K82" s="52">
        <v>3250.8</v>
      </c>
      <c r="L82" s="52">
        <v>4720.8</v>
      </c>
      <c r="M82" s="52">
        <v>4720.8</v>
      </c>
      <c r="N82" s="52">
        <v>4720.8</v>
      </c>
      <c r="O82" s="52">
        <v>4720.8</v>
      </c>
      <c r="P82" s="52">
        <v>4720.8</v>
      </c>
      <c r="Q82" s="52">
        <v>4720.8</v>
      </c>
      <c r="R82" s="52">
        <v>4720.8</v>
      </c>
      <c r="S82" s="52">
        <v>4720.8</v>
      </c>
      <c r="T82" s="52">
        <v>4720.8</v>
      </c>
      <c r="U82" s="52">
        <f>SUM(E82:T82)</f>
        <v>57767.4</v>
      </c>
      <c r="V82" s="53" t="s">
        <v>16</v>
      </c>
    </row>
    <row r="83" spans="1:22" ht="27.75" customHeight="1">
      <c r="A83" s="76"/>
      <c r="B83" s="77"/>
      <c r="C83" s="76"/>
      <c r="D83" s="76"/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f>SUM(E83:T83)</f>
        <v>0</v>
      </c>
      <c r="V83" s="53" t="s">
        <v>18</v>
      </c>
    </row>
    <row r="84" spans="1:22" ht="27.75" customHeight="1">
      <c r="A84" s="76" t="s">
        <v>44</v>
      </c>
      <c r="B84" s="77" t="s">
        <v>77</v>
      </c>
      <c r="C84" s="76" t="s">
        <v>95</v>
      </c>
      <c r="D84" s="76" t="s">
        <v>13</v>
      </c>
      <c r="E84" s="52">
        <f>E85+E86+E87+E88</f>
        <v>1300</v>
      </c>
      <c r="F84" s="52">
        <f aca="true" t="shared" si="41" ref="F84:U84">F85+F86+F87+F88</f>
        <v>1000</v>
      </c>
      <c r="G84" s="52">
        <f t="shared" si="41"/>
        <v>734.3</v>
      </c>
      <c r="H84" s="52">
        <f t="shared" si="41"/>
        <v>863.4</v>
      </c>
      <c r="I84" s="52">
        <f t="shared" si="41"/>
        <v>1852.4</v>
      </c>
      <c r="J84" s="52">
        <f t="shared" si="41"/>
        <v>852.4</v>
      </c>
      <c r="K84" s="52">
        <f t="shared" si="41"/>
        <v>286.4</v>
      </c>
      <c r="L84" s="52">
        <f t="shared" si="41"/>
        <v>1631.4</v>
      </c>
      <c r="M84" s="52">
        <f t="shared" si="41"/>
        <v>2036.2</v>
      </c>
      <c r="N84" s="52">
        <f t="shared" si="41"/>
        <v>1000</v>
      </c>
      <c r="O84" s="52">
        <f t="shared" si="41"/>
        <v>1000</v>
      </c>
      <c r="P84" s="52">
        <f t="shared" si="41"/>
        <v>1000</v>
      </c>
      <c r="Q84" s="52">
        <f t="shared" si="41"/>
        <v>1000</v>
      </c>
      <c r="R84" s="52">
        <f t="shared" si="41"/>
        <v>1000</v>
      </c>
      <c r="S84" s="52">
        <f t="shared" si="41"/>
        <v>1000</v>
      </c>
      <c r="T84" s="52">
        <f t="shared" si="41"/>
        <v>1000</v>
      </c>
      <c r="U84" s="52">
        <f t="shared" si="41"/>
        <v>17556.5</v>
      </c>
      <c r="V84" s="53" t="s">
        <v>14</v>
      </c>
    </row>
    <row r="85" spans="1:22" ht="27.75" customHeight="1">
      <c r="A85" s="76"/>
      <c r="B85" s="77"/>
      <c r="C85" s="76"/>
      <c r="D85" s="76"/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f>SUM(E85:T85)</f>
        <v>0</v>
      </c>
      <c r="V85" s="53" t="s">
        <v>19</v>
      </c>
    </row>
    <row r="86" spans="1:22" ht="27.75" customHeight="1">
      <c r="A86" s="76"/>
      <c r="B86" s="77"/>
      <c r="C86" s="76"/>
      <c r="D86" s="76"/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f>SUM(E86:T86)</f>
        <v>0</v>
      </c>
      <c r="V86" s="53" t="s">
        <v>15</v>
      </c>
    </row>
    <row r="87" spans="1:22" ht="27.75" customHeight="1">
      <c r="A87" s="76"/>
      <c r="B87" s="77"/>
      <c r="C87" s="76"/>
      <c r="D87" s="76"/>
      <c r="E87" s="52">
        <v>1300</v>
      </c>
      <c r="F87" s="52">
        <v>1000</v>
      </c>
      <c r="G87" s="52">
        <v>734.3</v>
      </c>
      <c r="H87" s="52">
        <v>863.4</v>
      </c>
      <c r="I87" s="52">
        <v>1852.4</v>
      </c>
      <c r="J87" s="52">
        <v>852.4</v>
      </c>
      <c r="K87" s="52">
        <v>286.4</v>
      </c>
      <c r="L87" s="52">
        <v>1631.4</v>
      </c>
      <c r="M87" s="52">
        <v>2036.2</v>
      </c>
      <c r="N87" s="52">
        <v>1000</v>
      </c>
      <c r="O87" s="52">
        <v>1000</v>
      </c>
      <c r="P87" s="52">
        <v>1000</v>
      </c>
      <c r="Q87" s="52">
        <v>1000</v>
      </c>
      <c r="R87" s="52">
        <v>1000</v>
      </c>
      <c r="S87" s="52">
        <v>1000</v>
      </c>
      <c r="T87" s="52">
        <v>1000</v>
      </c>
      <c r="U87" s="52">
        <f>SUM(E87:T87)</f>
        <v>17556.5</v>
      </c>
      <c r="V87" s="53" t="s">
        <v>16</v>
      </c>
    </row>
    <row r="88" spans="1:22" ht="27.75" customHeight="1">
      <c r="A88" s="76"/>
      <c r="B88" s="77"/>
      <c r="C88" s="76"/>
      <c r="D88" s="76"/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f>SUM(E88:T88)</f>
        <v>0</v>
      </c>
      <c r="V88" s="53" t="s">
        <v>18</v>
      </c>
    </row>
    <row r="89" spans="1:22" ht="30" customHeight="1">
      <c r="A89" s="76" t="s">
        <v>45</v>
      </c>
      <c r="B89" s="78" t="s">
        <v>78</v>
      </c>
      <c r="C89" s="76" t="s">
        <v>95</v>
      </c>
      <c r="D89" s="76" t="s">
        <v>13</v>
      </c>
      <c r="E89" s="52">
        <f>E90+E91+E92+E93</f>
        <v>8400</v>
      </c>
      <c r="F89" s="52">
        <f aca="true" t="shared" si="42" ref="F89:U89">F90+F91+F92+F93</f>
        <v>8007</v>
      </c>
      <c r="G89" s="52">
        <f t="shared" si="42"/>
        <v>8560</v>
      </c>
      <c r="H89" s="52">
        <f t="shared" si="42"/>
        <v>8434.2</v>
      </c>
      <c r="I89" s="52">
        <f t="shared" si="42"/>
        <v>11615.4</v>
      </c>
      <c r="J89" s="52">
        <f t="shared" si="42"/>
        <v>8000</v>
      </c>
      <c r="K89" s="52">
        <f t="shared" si="42"/>
        <v>7200</v>
      </c>
      <c r="L89" s="52">
        <f t="shared" si="42"/>
        <v>9766.8</v>
      </c>
      <c r="M89" s="52">
        <f t="shared" si="42"/>
        <v>9278.4</v>
      </c>
      <c r="N89" s="52">
        <f t="shared" si="42"/>
        <v>9278.4</v>
      </c>
      <c r="O89" s="52">
        <f t="shared" si="42"/>
        <v>9278.4</v>
      </c>
      <c r="P89" s="52">
        <f>P90+P91+P92+P93</f>
        <v>9278.4</v>
      </c>
      <c r="Q89" s="52">
        <f>Q90+Q91+Q92+Q93</f>
        <v>9278.4</v>
      </c>
      <c r="R89" s="52">
        <f>R90+R91+R92+R93</f>
        <v>9278.4</v>
      </c>
      <c r="S89" s="52">
        <f>S90+S91+S92+S93</f>
        <v>9278.4</v>
      </c>
      <c r="T89" s="52">
        <f>T90+T91+T92+T93</f>
        <v>9278.4</v>
      </c>
      <c r="U89" s="52">
        <f t="shared" si="42"/>
        <v>144210.6</v>
      </c>
      <c r="V89" s="53" t="s">
        <v>14</v>
      </c>
    </row>
    <row r="90" spans="1:22" ht="30" customHeight="1">
      <c r="A90" s="76"/>
      <c r="B90" s="78"/>
      <c r="C90" s="76"/>
      <c r="D90" s="76"/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f>SUM(E90:T90)</f>
        <v>0</v>
      </c>
      <c r="V90" s="53" t="s">
        <v>19</v>
      </c>
    </row>
    <row r="91" spans="1:22" ht="30" customHeight="1">
      <c r="A91" s="76"/>
      <c r="B91" s="78"/>
      <c r="C91" s="76"/>
      <c r="D91" s="76"/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f>SUM(E91:T91)</f>
        <v>0</v>
      </c>
      <c r="V91" s="53" t="s">
        <v>15</v>
      </c>
    </row>
    <row r="92" spans="1:22" ht="30" customHeight="1">
      <c r="A92" s="76"/>
      <c r="B92" s="78"/>
      <c r="C92" s="76"/>
      <c r="D92" s="76"/>
      <c r="E92" s="52">
        <v>8400</v>
      </c>
      <c r="F92" s="52">
        <v>8007</v>
      </c>
      <c r="G92" s="52">
        <v>8560</v>
      </c>
      <c r="H92" s="52">
        <v>8434.2</v>
      </c>
      <c r="I92" s="52">
        <v>11615.4</v>
      </c>
      <c r="J92" s="52">
        <v>8000</v>
      </c>
      <c r="K92" s="52">
        <v>7200</v>
      </c>
      <c r="L92" s="52">
        <v>9766.8</v>
      </c>
      <c r="M92" s="52">
        <v>9278.4</v>
      </c>
      <c r="N92" s="52">
        <f>M92-5%</f>
        <v>9278.4</v>
      </c>
      <c r="O92" s="52">
        <f aca="true" t="shared" si="43" ref="O92:T92">N92-5%</f>
        <v>9278.4</v>
      </c>
      <c r="P92" s="52">
        <f t="shared" si="43"/>
        <v>9278.4</v>
      </c>
      <c r="Q92" s="52">
        <f t="shared" si="43"/>
        <v>9278.4</v>
      </c>
      <c r="R92" s="52">
        <f t="shared" si="43"/>
        <v>9278.4</v>
      </c>
      <c r="S92" s="52">
        <f t="shared" si="43"/>
        <v>9278.4</v>
      </c>
      <c r="T92" s="52">
        <f t="shared" si="43"/>
        <v>9278.4</v>
      </c>
      <c r="U92" s="52">
        <f>SUM(E92:T92)</f>
        <v>144210.6</v>
      </c>
      <c r="V92" s="53" t="s">
        <v>16</v>
      </c>
    </row>
    <row r="93" spans="1:22" ht="30" customHeight="1">
      <c r="A93" s="76"/>
      <c r="B93" s="78"/>
      <c r="C93" s="76"/>
      <c r="D93" s="76"/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f>SUM(E93:T93)</f>
        <v>0</v>
      </c>
      <c r="V93" s="53" t="s">
        <v>18</v>
      </c>
    </row>
    <row r="94" spans="1:22" ht="30" customHeight="1">
      <c r="A94" s="79" t="s">
        <v>100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1:22" ht="30" customHeight="1">
      <c r="A95" s="76" t="s">
        <v>26</v>
      </c>
      <c r="B95" s="77" t="s">
        <v>79</v>
      </c>
      <c r="C95" s="76" t="s">
        <v>95</v>
      </c>
      <c r="D95" s="76" t="s">
        <v>13</v>
      </c>
      <c r="E95" s="52">
        <f>E96+E97+E98+E99</f>
        <v>8922.7</v>
      </c>
      <c r="F95" s="52">
        <f aca="true" t="shared" si="44" ref="F95:O95">F96+F97+F98+F99</f>
        <v>1434.1</v>
      </c>
      <c r="G95" s="52">
        <f t="shared" si="44"/>
        <v>4836.3</v>
      </c>
      <c r="H95" s="52">
        <f t="shared" si="44"/>
        <v>7676.6</v>
      </c>
      <c r="I95" s="52">
        <f t="shared" si="44"/>
        <v>8213.2</v>
      </c>
      <c r="J95" s="52">
        <f t="shared" si="44"/>
        <v>25071</v>
      </c>
      <c r="K95" s="52">
        <f t="shared" si="44"/>
        <v>30932.6</v>
      </c>
      <c r="L95" s="52">
        <f t="shared" si="44"/>
        <v>30932.6</v>
      </c>
      <c r="M95" s="52">
        <f t="shared" si="44"/>
        <v>30932.6</v>
      </c>
      <c r="N95" s="52">
        <f t="shared" si="44"/>
        <v>30932.6</v>
      </c>
      <c r="O95" s="52">
        <f t="shared" si="44"/>
        <v>30932.6</v>
      </c>
      <c r="P95" s="52">
        <f>P96+P97+P98+P99</f>
        <v>30932.6</v>
      </c>
      <c r="Q95" s="52">
        <f>Q96+Q97+Q98+Q99</f>
        <v>30932.6</v>
      </c>
      <c r="R95" s="52">
        <f>R96+R97+R98+R99</f>
        <v>30932.6</v>
      </c>
      <c r="S95" s="52">
        <f>S96+S97+S98+S99</f>
        <v>30932.6</v>
      </c>
      <c r="T95" s="52">
        <f>T96+T97+T98+T99</f>
        <v>30932.6</v>
      </c>
      <c r="U95" s="52">
        <f>SUM(E95:T95)</f>
        <v>365479.9</v>
      </c>
      <c r="V95" s="53" t="s">
        <v>14</v>
      </c>
    </row>
    <row r="96" spans="1:22" ht="30" customHeight="1">
      <c r="A96" s="76"/>
      <c r="B96" s="77"/>
      <c r="C96" s="76"/>
      <c r="D96" s="76"/>
      <c r="E96" s="52">
        <f aca="true" t="shared" si="45" ref="E96:T96">E101+E111+E126</f>
        <v>0</v>
      </c>
      <c r="F96" s="52">
        <f t="shared" si="45"/>
        <v>0</v>
      </c>
      <c r="G96" s="52">
        <f t="shared" si="45"/>
        <v>0</v>
      </c>
      <c r="H96" s="52">
        <f t="shared" si="45"/>
        <v>0</v>
      </c>
      <c r="I96" s="52">
        <f t="shared" si="45"/>
        <v>0</v>
      </c>
      <c r="J96" s="52">
        <f t="shared" si="45"/>
        <v>0</v>
      </c>
      <c r="K96" s="52">
        <f t="shared" si="45"/>
        <v>0</v>
      </c>
      <c r="L96" s="52">
        <f t="shared" si="45"/>
        <v>0</v>
      </c>
      <c r="M96" s="52">
        <f t="shared" si="45"/>
        <v>0</v>
      </c>
      <c r="N96" s="52">
        <f t="shared" si="45"/>
        <v>0</v>
      </c>
      <c r="O96" s="52">
        <f t="shared" si="45"/>
        <v>0</v>
      </c>
      <c r="P96" s="52">
        <f t="shared" si="45"/>
        <v>0</v>
      </c>
      <c r="Q96" s="52">
        <f t="shared" si="45"/>
        <v>0</v>
      </c>
      <c r="R96" s="52">
        <f t="shared" si="45"/>
        <v>0</v>
      </c>
      <c r="S96" s="52">
        <f t="shared" si="45"/>
        <v>0</v>
      </c>
      <c r="T96" s="52">
        <f t="shared" si="45"/>
        <v>0</v>
      </c>
      <c r="U96" s="52">
        <f aca="true" t="shared" si="46" ref="U96:U155">SUM(E96:T96)</f>
        <v>0</v>
      </c>
      <c r="V96" s="53" t="s">
        <v>19</v>
      </c>
    </row>
    <row r="97" spans="1:22" ht="30" customHeight="1">
      <c r="A97" s="76"/>
      <c r="B97" s="77"/>
      <c r="C97" s="76"/>
      <c r="D97" s="76"/>
      <c r="E97" s="52">
        <f aca="true" t="shared" si="47" ref="E97:T97">E102+E112+E127</f>
        <v>0</v>
      </c>
      <c r="F97" s="52">
        <f t="shared" si="47"/>
        <v>0</v>
      </c>
      <c r="G97" s="52">
        <f t="shared" si="47"/>
        <v>0</v>
      </c>
      <c r="H97" s="52">
        <f t="shared" si="47"/>
        <v>0</v>
      </c>
      <c r="I97" s="52">
        <f t="shared" si="47"/>
        <v>0</v>
      </c>
      <c r="J97" s="52">
        <f t="shared" si="47"/>
        <v>0</v>
      </c>
      <c r="K97" s="52">
        <f t="shared" si="47"/>
        <v>0</v>
      </c>
      <c r="L97" s="52">
        <f t="shared" si="47"/>
        <v>0</v>
      </c>
      <c r="M97" s="52">
        <f t="shared" si="47"/>
        <v>0</v>
      </c>
      <c r="N97" s="52">
        <f t="shared" si="47"/>
        <v>0</v>
      </c>
      <c r="O97" s="52">
        <f t="shared" si="47"/>
        <v>0</v>
      </c>
      <c r="P97" s="52">
        <f t="shared" si="47"/>
        <v>0</v>
      </c>
      <c r="Q97" s="52">
        <f t="shared" si="47"/>
        <v>0</v>
      </c>
      <c r="R97" s="52">
        <f t="shared" si="47"/>
        <v>0</v>
      </c>
      <c r="S97" s="52">
        <f t="shared" si="47"/>
        <v>0</v>
      </c>
      <c r="T97" s="52">
        <f t="shared" si="47"/>
        <v>0</v>
      </c>
      <c r="U97" s="52">
        <f t="shared" si="46"/>
        <v>0</v>
      </c>
      <c r="V97" s="53" t="s">
        <v>15</v>
      </c>
    </row>
    <row r="98" spans="1:22" ht="30" customHeight="1">
      <c r="A98" s="76"/>
      <c r="B98" s="77"/>
      <c r="C98" s="76"/>
      <c r="D98" s="76"/>
      <c r="E98" s="52">
        <f aca="true" t="shared" si="48" ref="E98:T98">E103+E113+E128</f>
        <v>7609</v>
      </c>
      <c r="F98" s="52">
        <f t="shared" si="48"/>
        <v>1434.1</v>
      </c>
      <c r="G98" s="52">
        <f t="shared" si="48"/>
        <v>4836.3</v>
      </c>
      <c r="H98" s="52">
        <f t="shared" si="48"/>
        <v>7676.6</v>
      </c>
      <c r="I98" s="52">
        <f t="shared" si="48"/>
        <v>8213.2</v>
      </c>
      <c r="J98" s="52">
        <f t="shared" si="48"/>
        <v>25071</v>
      </c>
      <c r="K98" s="52">
        <f t="shared" si="48"/>
        <v>30932.6</v>
      </c>
      <c r="L98" s="52">
        <f t="shared" si="48"/>
        <v>30932.6</v>
      </c>
      <c r="M98" s="52">
        <f t="shared" si="48"/>
        <v>30932.6</v>
      </c>
      <c r="N98" s="52">
        <f t="shared" si="48"/>
        <v>30932.6</v>
      </c>
      <c r="O98" s="52">
        <f t="shared" si="48"/>
        <v>30932.6</v>
      </c>
      <c r="P98" s="52">
        <f t="shared" si="48"/>
        <v>30932.6</v>
      </c>
      <c r="Q98" s="52">
        <f t="shared" si="48"/>
        <v>30932.6</v>
      </c>
      <c r="R98" s="52">
        <f t="shared" si="48"/>
        <v>30932.6</v>
      </c>
      <c r="S98" s="52">
        <f t="shared" si="48"/>
        <v>30932.6</v>
      </c>
      <c r="T98" s="52">
        <f t="shared" si="48"/>
        <v>30932.6</v>
      </c>
      <c r="U98" s="52">
        <f t="shared" si="46"/>
        <v>364166.2</v>
      </c>
      <c r="V98" s="53" t="s">
        <v>16</v>
      </c>
    </row>
    <row r="99" spans="1:22" ht="30" customHeight="1">
      <c r="A99" s="76"/>
      <c r="B99" s="77"/>
      <c r="C99" s="76"/>
      <c r="D99" s="76"/>
      <c r="E99" s="52">
        <f aca="true" t="shared" si="49" ref="E99:T99">E104+E114+E129</f>
        <v>1313.7</v>
      </c>
      <c r="F99" s="52">
        <f t="shared" si="49"/>
        <v>0</v>
      </c>
      <c r="G99" s="52">
        <f t="shared" si="49"/>
        <v>0</v>
      </c>
      <c r="H99" s="52">
        <f t="shared" si="49"/>
        <v>0</v>
      </c>
      <c r="I99" s="52">
        <f t="shared" si="49"/>
        <v>0</v>
      </c>
      <c r="J99" s="52">
        <f t="shared" si="49"/>
        <v>0</v>
      </c>
      <c r="K99" s="52">
        <f t="shared" si="49"/>
        <v>0</v>
      </c>
      <c r="L99" s="52">
        <f t="shared" si="49"/>
        <v>0</v>
      </c>
      <c r="M99" s="52">
        <f t="shared" si="49"/>
        <v>0</v>
      </c>
      <c r="N99" s="52">
        <f t="shared" si="49"/>
        <v>0</v>
      </c>
      <c r="O99" s="52">
        <f t="shared" si="49"/>
        <v>0</v>
      </c>
      <c r="P99" s="52">
        <f t="shared" si="49"/>
        <v>0</v>
      </c>
      <c r="Q99" s="52">
        <f t="shared" si="49"/>
        <v>0</v>
      </c>
      <c r="R99" s="52">
        <f t="shared" si="49"/>
        <v>0</v>
      </c>
      <c r="S99" s="52">
        <f t="shared" si="49"/>
        <v>0</v>
      </c>
      <c r="T99" s="52">
        <f t="shared" si="49"/>
        <v>0</v>
      </c>
      <c r="U99" s="52">
        <f t="shared" si="46"/>
        <v>1313.7</v>
      </c>
      <c r="V99" s="53" t="s">
        <v>18</v>
      </c>
    </row>
    <row r="100" spans="1:22" ht="31.5" customHeight="1">
      <c r="A100" s="76" t="s">
        <v>27</v>
      </c>
      <c r="B100" s="78" t="s">
        <v>80</v>
      </c>
      <c r="C100" s="76" t="s">
        <v>95</v>
      </c>
      <c r="D100" s="76" t="s">
        <v>13</v>
      </c>
      <c r="E100" s="52">
        <f aca="true" t="shared" si="50" ref="E100:O100">E101+E102+E103+E104</f>
        <v>3514.7</v>
      </c>
      <c r="F100" s="52">
        <f t="shared" si="50"/>
        <v>1434.1</v>
      </c>
      <c r="G100" s="52">
        <f t="shared" si="50"/>
        <v>336.3</v>
      </c>
      <c r="H100" s="52">
        <f t="shared" si="50"/>
        <v>7676.6</v>
      </c>
      <c r="I100" s="52">
        <f t="shared" si="50"/>
        <v>7753.2</v>
      </c>
      <c r="J100" s="52">
        <f t="shared" si="50"/>
        <v>24321</v>
      </c>
      <c r="K100" s="52">
        <f t="shared" si="50"/>
        <v>30932.6</v>
      </c>
      <c r="L100" s="52">
        <f t="shared" si="50"/>
        <v>30932.6</v>
      </c>
      <c r="M100" s="52">
        <f t="shared" si="50"/>
        <v>30932.6</v>
      </c>
      <c r="N100" s="52">
        <f t="shared" si="50"/>
        <v>30932.6</v>
      </c>
      <c r="O100" s="52">
        <f t="shared" si="50"/>
        <v>30932.6</v>
      </c>
      <c r="P100" s="52">
        <f>P101+P102+P103+P104</f>
        <v>30932.6</v>
      </c>
      <c r="Q100" s="52">
        <f>Q101+Q102+Q103+Q104</f>
        <v>30932.6</v>
      </c>
      <c r="R100" s="52">
        <f>R101+R102+R103+R104</f>
        <v>30932.6</v>
      </c>
      <c r="S100" s="52">
        <f>S101+S102+S103+S104</f>
        <v>30932.6</v>
      </c>
      <c r="T100" s="52">
        <f>T101+T102+T103+T104</f>
        <v>30932.6</v>
      </c>
      <c r="U100" s="52">
        <f t="shared" si="46"/>
        <v>354361.9</v>
      </c>
      <c r="V100" s="53" t="s">
        <v>14</v>
      </c>
    </row>
    <row r="101" spans="1:22" ht="31.5" customHeight="1">
      <c r="A101" s="76"/>
      <c r="B101" s="78"/>
      <c r="C101" s="76"/>
      <c r="D101" s="76"/>
      <c r="E101" s="52">
        <f>E106</f>
        <v>0</v>
      </c>
      <c r="F101" s="52">
        <f aca="true" t="shared" si="51" ref="F101:O101">F106</f>
        <v>0</v>
      </c>
      <c r="G101" s="52">
        <f t="shared" si="51"/>
        <v>0</v>
      </c>
      <c r="H101" s="52">
        <f t="shared" si="51"/>
        <v>0</v>
      </c>
      <c r="I101" s="52">
        <f t="shared" si="51"/>
        <v>0</v>
      </c>
      <c r="J101" s="52">
        <f t="shared" si="51"/>
        <v>0</v>
      </c>
      <c r="K101" s="52">
        <f t="shared" si="51"/>
        <v>0</v>
      </c>
      <c r="L101" s="52">
        <f t="shared" si="51"/>
        <v>0</v>
      </c>
      <c r="M101" s="52">
        <f t="shared" si="51"/>
        <v>0</v>
      </c>
      <c r="N101" s="52">
        <f t="shared" si="51"/>
        <v>0</v>
      </c>
      <c r="O101" s="52">
        <f t="shared" si="51"/>
        <v>0</v>
      </c>
      <c r="P101" s="52">
        <f aca="true" t="shared" si="52" ref="P101:T104">P106</f>
        <v>0</v>
      </c>
      <c r="Q101" s="52">
        <f t="shared" si="52"/>
        <v>0</v>
      </c>
      <c r="R101" s="52">
        <f t="shared" si="52"/>
        <v>0</v>
      </c>
      <c r="S101" s="52">
        <f t="shared" si="52"/>
        <v>0</v>
      </c>
      <c r="T101" s="52">
        <f t="shared" si="52"/>
        <v>0</v>
      </c>
      <c r="U101" s="52">
        <f t="shared" si="46"/>
        <v>0</v>
      </c>
      <c r="V101" s="53" t="s">
        <v>19</v>
      </c>
    </row>
    <row r="102" spans="1:22" ht="31.5" customHeight="1">
      <c r="A102" s="76"/>
      <c r="B102" s="78"/>
      <c r="C102" s="76"/>
      <c r="D102" s="76"/>
      <c r="E102" s="52">
        <f>E107</f>
        <v>0</v>
      </c>
      <c r="F102" s="52">
        <f aca="true" t="shared" si="53" ref="F102:O102">F107</f>
        <v>0</v>
      </c>
      <c r="G102" s="52">
        <f t="shared" si="53"/>
        <v>0</v>
      </c>
      <c r="H102" s="52">
        <f t="shared" si="53"/>
        <v>0</v>
      </c>
      <c r="I102" s="52">
        <f t="shared" si="53"/>
        <v>0</v>
      </c>
      <c r="J102" s="52">
        <f t="shared" si="53"/>
        <v>0</v>
      </c>
      <c r="K102" s="52">
        <f t="shared" si="53"/>
        <v>0</v>
      </c>
      <c r="L102" s="52">
        <f t="shared" si="53"/>
        <v>0</v>
      </c>
      <c r="M102" s="52">
        <f t="shared" si="53"/>
        <v>0</v>
      </c>
      <c r="N102" s="52">
        <f t="shared" si="53"/>
        <v>0</v>
      </c>
      <c r="O102" s="52">
        <f t="shared" si="53"/>
        <v>0</v>
      </c>
      <c r="P102" s="52">
        <f t="shared" si="52"/>
        <v>0</v>
      </c>
      <c r="Q102" s="52">
        <f t="shared" si="52"/>
        <v>0</v>
      </c>
      <c r="R102" s="52">
        <f t="shared" si="52"/>
        <v>0</v>
      </c>
      <c r="S102" s="52">
        <f t="shared" si="52"/>
        <v>0</v>
      </c>
      <c r="T102" s="52">
        <f t="shared" si="52"/>
        <v>0</v>
      </c>
      <c r="U102" s="52">
        <f t="shared" si="46"/>
        <v>0</v>
      </c>
      <c r="V102" s="53" t="s">
        <v>15</v>
      </c>
    </row>
    <row r="103" spans="1:22" ht="31.5" customHeight="1">
      <c r="A103" s="76"/>
      <c r="B103" s="78"/>
      <c r="C103" s="76"/>
      <c r="D103" s="76"/>
      <c r="E103" s="52">
        <f>E108</f>
        <v>3514.7</v>
      </c>
      <c r="F103" s="52">
        <f aca="true" t="shared" si="54" ref="F103:O103">F108</f>
        <v>1434.1</v>
      </c>
      <c r="G103" s="52">
        <f t="shared" si="54"/>
        <v>336.3</v>
      </c>
      <c r="H103" s="52">
        <f t="shared" si="54"/>
        <v>7676.6</v>
      </c>
      <c r="I103" s="52">
        <f t="shared" si="54"/>
        <v>7753.2</v>
      </c>
      <c r="J103" s="52">
        <f t="shared" si="54"/>
        <v>24321</v>
      </c>
      <c r="K103" s="52">
        <f t="shared" si="54"/>
        <v>30932.6</v>
      </c>
      <c r="L103" s="52">
        <f t="shared" si="54"/>
        <v>30932.6</v>
      </c>
      <c r="M103" s="52">
        <f t="shared" si="54"/>
        <v>30932.6</v>
      </c>
      <c r="N103" s="52">
        <f t="shared" si="54"/>
        <v>30932.6</v>
      </c>
      <c r="O103" s="52">
        <f t="shared" si="54"/>
        <v>30932.6</v>
      </c>
      <c r="P103" s="52">
        <f t="shared" si="52"/>
        <v>30932.6</v>
      </c>
      <c r="Q103" s="52">
        <f t="shared" si="52"/>
        <v>30932.6</v>
      </c>
      <c r="R103" s="52">
        <f t="shared" si="52"/>
        <v>30932.6</v>
      </c>
      <c r="S103" s="52">
        <f t="shared" si="52"/>
        <v>30932.6</v>
      </c>
      <c r="T103" s="52">
        <f t="shared" si="52"/>
        <v>30932.6</v>
      </c>
      <c r="U103" s="52">
        <f t="shared" si="46"/>
        <v>354361.9</v>
      </c>
      <c r="V103" s="53" t="s">
        <v>16</v>
      </c>
    </row>
    <row r="104" spans="1:22" ht="31.5" customHeight="1">
      <c r="A104" s="76"/>
      <c r="B104" s="78"/>
      <c r="C104" s="76"/>
      <c r="D104" s="76"/>
      <c r="E104" s="52">
        <f>E109</f>
        <v>0</v>
      </c>
      <c r="F104" s="52">
        <f aca="true" t="shared" si="55" ref="F104:O104">F109</f>
        <v>0</v>
      </c>
      <c r="G104" s="52">
        <f t="shared" si="55"/>
        <v>0</v>
      </c>
      <c r="H104" s="52">
        <f t="shared" si="55"/>
        <v>0</v>
      </c>
      <c r="I104" s="52">
        <f t="shared" si="55"/>
        <v>0</v>
      </c>
      <c r="J104" s="52">
        <f t="shared" si="55"/>
        <v>0</v>
      </c>
      <c r="K104" s="52">
        <f t="shared" si="55"/>
        <v>0</v>
      </c>
      <c r="L104" s="52">
        <f t="shared" si="55"/>
        <v>0</v>
      </c>
      <c r="M104" s="52">
        <f t="shared" si="55"/>
        <v>0</v>
      </c>
      <c r="N104" s="52">
        <f t="shared" si="55"/>
        <v>0</v>
      </c>
      <c r="O104" s="52">
        <f t="shared" si="55"/>
        <v>0</v>
      </c>
      <c r="P104" s="52">
        <f t="shared" si="52"/>
        <v>0</v>
      </c>
      <c r="Q104" s="52">
        <f t="shared" si="52"/>
        <v>0</v>
      </c>
      <c r="R104" s="52">
        <f t="shared" si="52"/>
        <v>0</v>
      </c>
      <c r="S104" s="52">
        <f t="shared" si="52"/>
        <v>0</v>
      </c>
      <c r="T104" s="52">
        <f t="shared" si="52"/>
        <v>0</v>
      </c>
      <c r="U104" s="52">
        <f t="shared" si="46"/>
        <v>0</v>
      </c>
      <c r="V104" s="53" t="s">
        <v>18</v>
      </c>
    </row>
    <row r="105" spans="1:22" ht="31.5" customHeight="1">
      <c r="A105" s="76" t="s">
        <v>46</v>
      </c>
      <c r="B105" s="77" t="s">
        <v>81</v>
      </c>
      <c r="C105" s="76" t="s">
        <v>95</v>
      </c>
      <c r="D105" s="76" t="s">
        <v>13</v>
      </c>
      <c r="E105" s="52">
        <f aca="true" t="shared" si="56" ref="E105:O105">E106+E107+E108+E109</f>
        <v>3514.7</v>
      </c>
      <c r="F105" s="52">
        <f t="shared" si="56"/>
        <v>1434.1</v>
      </c>
      <c r="G105" s="52">
        <f t="shared" si="56"/>
        <v>336.3</v>
      </c>
      <c r="H105" s="52">
        <f t="shared" si="56"/>
        <v>7676.6</v>
      </c>
      <c r="I105" s="52">
        <f t="shared" si="56"/>
        <v>7753.2</v>
      </c>
      <c r="J105" s="52">
        <f t="shared" si="56"/>
        <v>24321</v>
      </c>
      <c r="K105" s="52">
        <f t="shared" si="56"/>
        <v>30932.6</v>
      </c>
      <c r="L105" s="52">
        <f t="shared" si="56"/>
        <v>30932.6</v>
      </c>
      <c r="M105" s="52">
        <f t="shared" si="56"/>
        <v>30932.6</v>
      </c>
      <c r="N105" s="52">
        <f t="shared" si="56"/>
        <v>30932.6</v>
      </c>
      <c r="O105" s="52">
        <f t="shared" si="56"/>
        <v>30932.6</v>
      </c>
      <c r="P105" s="52">
        <f>P106+P107+P108+P109</f>
        <v>30932.6</v>
      </c>
      <c r="Q105" s="52">
        <f>Q106+Q107+Q108+Q109</f>
        <v>30932.6</v>
      </c>
      <c r="R105" s="52">
        <f>R106+R107+R108+R109</f>
        <v>30932.6</v>
      </c>
      <c r="S105" s="52">
        <f>S106+S107+S108+S109</f>
        <v>30932.6</v>
      </c>
      <c r="T105" s="52">
        <f>T106+T107+T108+T109</f>
        <v>30932.6</v>
      </c>
      <c r="U105" s="52">
        <f t="shared" si="46"/>
        <v>354361.9</v>
      </c>
      <c r="V105" s="53" t="s">
        <v>14</v>
      </c>
    </row>
    <row r="106" spans="1:22" ht="31.5" customHeight="1">
      <c r="A106" s="76"/>
      <c r="B106" s="77"/>
      <c r="C106" s="76"/>
      <c r="D106" s="76"/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f t="shared" si="46"/>
        <v>0</v>
      </c>
      <c r="V106" s="53" t="s">
        <v>19</v>
      </c>
    </row>
    <row r="107" spans="1:22" ht="31.5" customHeight="1">
      <c r="A107" s="76"/>
      <c r="B107" s="77"/>
      <c r="C107" s="76"/>
      <c r="D107" s="76"/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f t="shared" si="46"/>
        <v>0</v>
      </c>
      <c r="V107" s="53" t="s">
        <v>15</v>
      </c>
    </row>
    <row r="108" spans="1:22" ht="31.5" customHeight="1">
      <c r="A108" s="76"/>
      <c r="B108" s="77"/>
      <c r="C108" s="76"/>
      <c r="D108" s="76"/>
      <c r="E108" s="52">
        <v>3514.7</v>
      </c>
      <c r="F108" s="52">
        <v>1434.1</v>
      </c>
      <c r="G108" s="52">
        <v>336.3</v>
      </c>
      <c r="H108" s="52">
        <v>7676.6</v>
      </c>
      <c r="I108" s="52">
        <v>7753.2</v>
      </c>
      <c r="J108" s="52">
        <v>24321</v>
      </c>
      <c r="K108" s="52">
        <v>30932.6</v>
      </c>
      <c r="L108" s="52">
        <v>30932.6</v>
      </c>
      <c r="M108" s="52">
        <v>30932.6</v>
      </c>
      <c r="N108" s="52">
        <v>30932.6</v>
      </c>
      <c r="O108" s="52">
        <v>30932.6</v>
      </c>
      <c r="P108" s="52">
        <v>30932.6</v>
      </c>
      <c r="Q108" s="52">
        <v>30932.6</v>
      </c>
      <c r="R108" s="52">
        <v>30932.6</v>
      </c>
      <c r="S108" s="52">
        <v>30932.6</v>
      </c>
      <c r="T108" s="52">
        <v>30932.6</v>
      </c>
      <c r="U108" s="52">
        <f t="shared" si="46"/>
        <v>354361.9</v>
      </c>
      <c r="V108" s="53" t="s">
        <v>16</v>
      </c>
    </row>
    <row r="109" spans="1:22" ht="31.5" customHeight="1">
      <c r="A109" s="76"/>
      <c r="B109" s="77"/>
      <c r="C109" s="76"/>
      <c r="D109" s="76"/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f t="shared" si="46"/>
        <v>0</v>
      </c>
      <c r="V109" s="53" t="s">
        <v>18</v>
      </c>
    </row>
    <row r="110" spans="1:22" ht="31.5" customHeight="1">
      <c r="A110" s="76" t="s">
        <v>28</v>
      </c>
      <c r="B110" s="78" t="s">
        <v>82</v>
      </c>
      <c r="C110" s="76" t="s">
        <v>97</v>
      </c>
      <c r="D110" s="76" t="s">
        <v>13</v>
      </c>
      <c r="E110" s="52">
        <f>E111+E112+E113+E114</f>
        <v>5408</v>
      </c>
      <c r="F110" s="52">
        <f aca="true" t="shared" si="57" ref="F110:T110">F111+F112+F113+F114</f>
        <v>0</v>
      </c>
      <c r="G110" s="52">
        <f t="shared" si="57"/>
        <v>0</v>
      </c>
      <c r="H110" s="52">
        <f t="shared" si="57"/>
        <v>0</v>
      </c>
      <c r="I110" s="52">
        <f t="shared" si="57"/>
        <v>0</v>
      </c>
      <c r="J110" s="52">
        <f t="shared" si="57"/>
        <v>90</v>
      </c>
      <c r="K110" s="52">
        <f t="shared" si="57"/>
        <v>0</v>
      </c>
      <c r="L110" s="52">
        <f t="shared" si="57"/>
        <v>0</v>
      </c>
      <c r="M110" s="52">
        <f t="shared" si="57"/>
        <v>0</v>
      </c>
      <c r="N110" s="52">
        <f t="shared" si="57"/>
        <v>0</v>
      </c>
      <c r="O110" s="52">
        <f t="shared" si="57"/>
        <v>0</v>
      </c>
      <c r="P110" s="52">
        <f t="shared" si="57"/>
        <v>0</v>
      </c>
      <c r="Q110" s="52">
        <f t="shared" si="57"/>
        <v>0</v>
      </c>
      <c r="R110" s="52">
        <f t="shared" si="57"/>
        <v>0</v>
      </c>
      <c r="S110" s="52">
        <f t="shared" si="57"/>
        <v>0</v>
      </c>
      <c r="T110" s="52">
        <f t="shared" si="57"/>
        <v>0</v>
      </c>
      <c r="U110" s="52">
        <f t="shared" si="46"/>
        <v>5498</v>
      </c>
      <c r="V110" s="53" t="s">
        <v>14</v>
      </c>
    </row>
    <row r="111" spans="1:22" ht="31.5" customHeight="1">
      <c r="A111" s="76"/>
      <c r="B111" s="78"/>
      <c r="C111" s="76"/>
      <c r="D111" s="76"/>
      <c r="E111" s="52">
        <f>E116+E121</f>
        <v>0</v>
      </c>
      <c r="F111" s="52">
        <f aca="true" t="shared" si="58" ref="F111:T111">F116+F121</f>
        <v>0</v>
      </c>
      <c r="G111" s="52">
        <f t="shared" si="58"/>
        <v>0</v>
      </c>
      <c r="H111" s="52">
        <f t="shared" si="58"/>
        <v>0</v>
      </c>
      <c r="I111" s="52">
        <f t="shared" si="58"/>
        <v>0</v>
      </c>
      <c r="J111" s="52">
        <f t="shared" si="58"/>
        <v>0</v>
      </c>
      <c r="K111" s="52">
        <f t="shared" si="58"/>
        <v>0</v>
      </c>
      <c r="L111" s="52">
        <f t="shared" si="58"/>
        <v>0</v>
      </c>
      <c r="M111" s="52">
        <f t="shared" si="58"/>
        <v>0</v>
      </c>
      <c r="N111" s="52">
        <f t="shared" si="58"/>
        <v>0</v>
      </c>
      <c r="O111" s="52">
        <f t="shared" si="58"/>
        <v>0</v>
      </c>
      <c r="P111" s="52">
        <f t="shared" si="58"/>
        <v>0</v>
      </c>
      <c r="Q111" s="52">
        <f t="shared" si="58"/>
        <v>0</v>
      </c>
      <c r="R111" s="52">
        <f t="shared" si="58"/>
        <v>0</v>
      </c>
      <c r="S111" s="52">
        <f t="shared" si="58"/>
        <v>0</v>
      </c>
      <c r="T111" s="52">
        <f t="shared" si="58"/>
        <v>0</v>
      </c>
      <c r="U111" s="52">
        <f t="shared" si="46"/>
        <v>0</v>
      </c>
      <c r="V111" s="53" t="s">
        <v>19</v>
      </c>
    </row>
    <row r="112" spans="1:22" ht="31.5" customHeight="1">
      <c r="A112" s="76"/>
      <c r="B112" s="78"/>
      <c r="C112" s="76"/>
      <c r="D112" s="76"/>
      <c r="E112" s="52">
        <f>E117+E122</f>
        <v>0</v>
      </c>
      <c r="F112" s="52">
        <f aca="true" t="shared" si="59" ref="F112:T112">F117+F122</f>
        <v>0</v>
      </c>
      <c r="G112" s="52">
        <f t="shared" si="59"/>
        <v>0</v>
      </c>
      <c r="H112" s="52">
        <f t="shared" si="59"/>
        <v>0</v>
      </c>
      <c r="I112" s="52">
        <f t="shared" si="59"/>
        <v>0</v>
      </c>
      <c r="J112" s="52">
        <f t="shared" si="59"/>
        <v>0</v>
      </c>
      <c r="K112" s="52">
        <f t="shared" si="59"/>
        <v>0</v>
      </c>
      <c r="L112" s="52">
        <f t="shared" si="59"/>
        <v>0</v>
      </c>
      <c r="M112" s="52">
        <f t="shared" si="59"/>
        <v>0</v>
      </c>
      <c r="N112" s="52">
        <f t="shared" si="59"/>
        <v>0</v>
      </c>
      <c r="O112" s="52">
        <f t="shared" si="59"/>
        <v>0</v>
      </c>
      <c r="P112" s="52">
        <f t="shared" si="59"/>
        <v>0</v>
      </c>
      <c r="Q112" s="52">
        <f t="shared" si="59"/>
        <v>0</v>
      </c>
      <c r="R112" s="52">
        <f t="shared" si="59"/>
        <v>0</v>
      </c>
      <c r="S112" s="52">
        <f t="shared" si="59"/>
        <v>0</v>
      </c>
      <c r="T112" s="52">
        <f t="shared" si="59"/>
        <v>0</v>
      </c>
      <c r="U112" s="52">
        <f t="shared" si="46"/>
        <v>0</v>
      </c>
      <c r="V112" s="53" t="s">
        <v>15</v>
      </c>
    </row>
    <row r="113" spans="1:22" ht="31.5" customHeight="1">
      <c r="A113" s="76"/>
      <c r="B113" s="78"/>
      <c r="C113" s="76"/>
      <c r="D113" s="76"/>
      <c r="E113" s="52">
        <f>E118+E123</f>
        <v>4094.3</v>
      </c>
      <c r="F113" s="52">
        <f aca="true" t="shared" si="60" ref="F113:T113">F118+F123</f>
        <v>0</v>
      </c>
      <c r="G113" s="52">
        <f t="shared" si="60"/>
        <v>0</v>
      </c>
      <c r="H113" s="52">
        <f t="shared" si="60"/>
        <v>0</v>
      </c>
      <c r="I113" s="52">
        <f t="shared" si="60"/>
        <v>0</v>
      </c>
      <c r="J113" s="52">
        <f>J118+J123</f>
        <v>90</v>
      </c>
      <c r="K113" s="52">
        <v>0</v>
      </c>
      <c r="L113" s="52">
        <v>0</v>
      </c>
      <c r="M113" s="52">
        <f t="shared" si="60"/>
        <v>0</v>
      </c>
      <c r="N113" s="52">
        <f t="shared" si="60"/>
        <v>0</v>
      </c>
      <c r="O113" s="52">
        <f t="shared" si="60"/>
        <v>0</v>
      </c>
      <c r="P113" s="52">
        <f t="shared" si="60"/>
        <v>0</v>
      </c>
      <c r="Q113" s="52">
        <f t="shared" si="60"/>
        <v>0</v>
      </c>
      <c r="R113" s="52">
        <f t="shared" si="60"/>
        <v>0</v>
      </c>
      <c r="S113" s="52">
        <f t="shared" si="60"/>
        <v>0</v>
      </c>
      <c r="T113" s="52">
        <f t="shared" si="60"/>
        <v>0</v>
      </c>
      <c r="U113" s="52">
        <f t="shared" si="46"/>
        <v>4184.3</v>
      </c>
      <c r="V113" s="53" t="s">
        <v>16</v>
      </c>
    </row>
    <row r="114" spans="1:22" ht="31.5" customHeight="1">
      <c r="A114" s="76"/>
      <c r="B114" s="78"/>
      <c r="C114" s="76"/>
      <c r="D114" s="76"/>
      <c r="E114" s="52">
        <f>E119+E124</f>
        <v>1313.7</v>
      </c>
      <c r="F114" s="52">
        <f aca="true" t="shared" si="61" ref="F114:T114">F119+F124</f>
        <v>0</v>
      </c>
      <c r="G114" s="52">
        <f t="shared" si="61"/>
        <v>0</v>
      </c>
      <c r="H114" s="52">
        <f t="shared" si="61"/>
        <v>0</v>
      </c>
      <c r="I114" s="52">
        <f t="shared" si="61"/>
        <v>0</v>
      </c>
      <c r="J114" s="52">
        <f t="shared" si="61"/>
        <v>0</v>
      </c>
      <c r="K114" s="52">
        <f t="shared" si="61"/>
        <v>0</v>
      </c>
      <c r="L114" s="52">
        <f t="shared" si="61"/>
        <v>0</v>
      </c>
      <c r="M114" s="52">
        <f t="shared" si="61"/>
        <v>0</v>
      </c>
      <c r="N114" s="52">
        <f t="shared" si="61"/>
        <v>0</v>
      </c>
      <c r="O114" s="52">
        <f t="shared" si="61"/>
        <v>0</v>
      </c>
      <c r="P114" s="52">
        <f t="shared" si="61"/>
        <v>0</v>
      </c>
      <c r="Q114" s="52">
        <f t="shared" si="61"/>
        <v>0</v>
      </c>
      <c r="R114" s="52">
        <f t="shared" si="61"/>
        <v>0</v>
      </c>
      <c r="S114" s="52">
        <f t="shared" si="61"/>
        <v>0</v>
      </c>
      <c r="T114" s="52">
        <f t="shared" si="61"/>
        <v>0</v>
      </c>
      <c r="U114" s="52">
        <f t="shared" si="46"/>
        <v>1313.7</v>
      </c>
      <c r="V114" s="53" t="s">
        <v>18</v>
      </c>
    </row>
    <row r="115" spans="1:22" ht="31.5" customHeight="1">
      <c r="A115" s="76" t="s">
        <v>47</v>
      </c>
      <c r="B115" s="77" t="s">
        <v>83</v>
      </c>
      <c r="C115" s="76" t="s">
        <v>1</v>
      </c>
      <c r="D115" s="76" t="s">
        <v>13</v>
      </c>
      <c r="E115" s="52">
        <f>E116+E117+E118+E119</f>
        <v>5408</v>
      </c>
      <c r="F115" s="52">
        <f aca="true" t="shared" si="62" ref="F115:O115">F116+F117+F118+F119</f>
        <v>0</v>
      </c>
      <c r="G115" s="52">
        <f t="shared" si="62"/>
        <v>0</v>
      </c>
      <c r="H115" s="52">
        <f t="shared" si="62"/>
        <v>0</v>
      </c>
      <c r="I115" s="52">
        <f t="shared" si="62"/>
        <v>0</v>
      </c>
      <c r="J115" s="52">
        <f t="shared" si="62"/>
        <v>0</v>
      </c>
      <c r="K115" s="52">
        <f t="shared" si="62"/>
        <v>0</v>
      </c>
      <c r="L115" s="52">
        <f t="shared" si="62"/>
        <v>0</v>
      </c>
      <c r="M115" s="52">
        <f t="shared" si="62"/>
        <v>0</v>
      </c>
      <c r="N115" s="52">
        <f t="shared" si="62"/>
        <v>0</v>
      </c>
      <c r="O115" s="52">
        <f t="shared" si="62"/>
        <v>0</v>
      </c>
      <c r="P115" s="52">
        <f>P116+P117+P118+P119</f>
        <v>0</v>
      </c>
      <c r="Q115" s="52">
        <f>Q116+Q117+Q118+Q119</f>
        <v>0</v>
      </c>
      <c r="R115" s="52">
        <f>R116+R117+R118+R119</f>
        <v>0</v>
      </c>
      <c r="S115" s="52">
        <f>S116+S117+S118+S119</f>
        <v>0</v>
      </c>
      <c r="T115" s="52">
        <f>T116+T117+T118+T119</f>
        <v>0</v>
      </c>
      <c r="U115" s="52">
        <f t="shared" si="46"/>
        <v>5408</v>
      </c>
      <c r="V115" s="53" t="s">
        <v>14</v>
      </c>
    </row>
    <row r="116" spans="1:22" ht="31.5" customHeight="1">
      <c r="A116" s="76"/>
      <c r="B116" s="77"/>
      <c r="C116" s="76"/>
      <c r="D116" s="76"/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f t="shared" si="46"/>
        <v>0</v>
      </c>
      <c r="V116" s="53" t="s">
        <v>19</v>
      </c>
    </row>
    <row r="117" spans="1:22" ht="31.5" customHeight="1">
      <c r="A117" s="76"/>
      <c r="B117" s="77"/>
      <c r="C117" s="76"/>
      <c r="D117" s="76"/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f t="shared" si="46"/>
        <v>0</v>
      </c>
      <c r="V117" s="53" t="s">
        <v>15</v>
      </c>
    </row>
    <row r="118" spans="1:22" ht="31.5" customHeight="1">
      <c r="A118" s="76"/>
      <c r="B118" s="77"/>
      <c r="C118" s="76"/>
      <c r="D118" s="76"/>
      <c r="E118" s="52">
        <v>4094.3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f t="shared" si="46"/>
        <v>4094.3</v>
      </c>
      <c r="V118" s="53" t="s">
        <v>16</v>
      </c>
    </row>
    <row r="119" spans="1:22" ht="31.5" customHeight="1">
      <c r="A119" s="76"/>
      <c r="B119" s="77"/>
      <c r="C119" s="76"/>
      <c r="D119" s="76"/>
      <c r="E119" s="52">
        <v>1313.7</v>
      </c>
      <c r="F119" s="52">
        <v>0</v>
      </c>
      <c r="G119" s="52">
        <f>G118*0.3</f>
        <v>0</v>
      </c>
      <c r="H119" s="52">
        <f>H118*0.3</f>
        <v>0</v>
      </c>
      <c r="I119" s="52">
        <f>I118*0.35</f>
        <v>0</v>
      </c>
      <c r="J119" s="52">
        <f aca="true" t="shared" si="63" ref="J119:O119">J118*0.35</f>
        <v>0</v>
      </c>
      <c r="K119" s="52">
        <f t="shared" si="63"/>
        <v>0</v>
      </c>
      <c r="L119" s="52">
        <f t="shared" si="63"/>
        <v>0</v>
      </c>
      <c r="M119" s="52">
        <f t="shared" si="63"/>
        <v>0</v>
      </c>
      <c r="N119" s="52">
        <f t="shared" si="63"/>
        <v>0</v>
      </c>
      <c r="O119" s="52">
        <f t="shared" si="63"/>
        <v>0</v>
      </c>
      <c r="P119" s="52">
        <f>P118*0.35</f>
        <v>0</v>
      </c>
      <c r="Q119" s="52">
        <f>Q118*0.35</f>
        <v>0</v>
      </c>
      <c r="R119" s="52">
        <f>R118*0.35</f>
        <v>0</v>
      </c>
      <c r="S119" s="52">
        <f>S118*0.35</f>
        <v>0</v>
      </c>
      <c r="T119" s="52">
        <f>T118*0.35</f>
        <v>0</v>
      </c>
      <c r="U119" s="52">
        <f t="shared" si="46"/>
        <v>1313.7</v>
      </c>
      <c r="V119" s="53" t="s">
        <v>18</v>
      </c>
    </row>
    <row r="120" spans="1:22" ht="31.5" customHeight="1">
      <c r="A120" s="67" t="s">
        <v>103</v>
      </c>
      <c r="B120" s="72" t="s">
        <v>112</v>
      </c>
      <c r="C120" s="67" t="s">
        <v>104</v>
      </c>
      <c r="D120" s="67" t="s">
        <v>13</v>
      </c>
      <c r="E120" s="52">
        <f aca="true" t="shared" si="64" ref="E120:T120">E121+E122+E123+E124</f>
        <v>0</v>
      </c>
      <c r="F120" s="52">
        <f t="shared" si="64"/>
        <v>0</v>
      </c>
      <c r="G120" s="52">
        <f t="shared" si="64"/>
        <v>0</v>
      </c>
      <c r="H120" s="52">
        <f t="shared" si="64"/>
        <v>0</v>
      </c>
      <c r="I120" s="52">
        <f t="shared" si="64"/>
        <v>0</v>
      </c>
      <c r="J120" s="52">
        <f t="shared" si="64"/>
        <v>90</v>
      </c>
      <c r="K120" s="52">
        <f t="shared" si="64"/>
        <v>0</v>
      </c>
      <c r="L120" s="52">
        <f t="shared" si="64"/>
        <v>0</v>
      </c>
      <c r="M120" s="52">
        <f t="shared" si="64"/>
        <v>0</v>
      </c>
      <c r="N120" s="52">
        <f t="shared" si="64"/>
        <v>0</v>
      </c>
      <c r="O120" s="52">
        <f t="shared" si="64"/>
        <v>0</v>
      </c>
      <c r="P120" s="52">
        <f t="shared" si="64"/>
        <v>0</v>
      </c>
      <c r="Q120" s="52">
        <f t="shared" si="64"/>
        <v>0</v>
      </c>
      <c r="R120" s="52">
        <f t="shared" si="64"/>
        <v>0</v>
      </c>
      <c r="S120" s="52">
        <f t="shared" si="64"/>
        <v>0</v>
      </c>
      <c r="T120" s="52">
        <f t="shared" si="64"/>
        <v>0</v>
      </c>
      <c r="U120" s="52">
        <f>SUM(F120:T120)</f>
        <v>90</v>
      </c>
      <c r="V120" s="55" t="s">
        <v>14</v>
      </c>
    </row>
    <row r="121" spans="1:22" ht="31.5" customHeight="1">
      <c r="A121" s="68"/>
      <c r="B121" s="73"/>
      <c r="C121" s="68"/>
      <c r="D121" s="68"/>
      <c r="E121" s="52">
        <v>0</v>
      </c>
      <c r="F121" s="52">
        <f aca="true" t="shared" si="65" ref="F121:T121">F126+F131+F136</f>
        <v>0</v>
      </c>
      <c r="G121" s="52">
        <f t="shared" si="65"/>
        <v>0</v>
      </c>
      <c r="H121" s="52">
        <f t="shared" si="65"/>
        <v>0</v>
      </c>
      <c r="I121" s="52">
        <f t="shared" si="65"/>
        <v>0</v>
      </c>
      <c r="J121" s="52">
        <f t="shared" si="65"/>
        <v>0</v>
      </c>
      <c r="K121" s="52">
        <f t="shared" si="65"/>
        <v>0</v>
      </c>
      <c r="L121" s="52">
        <f t="shared" si="65"/>
        <v>0</v>
      </c>
      <c r="M121" s="52">
        <f t="shared" si="65"/>
        <v>0</v>
      </c>
      <c r="N121" s="52">
        <f t="shared" si="65"/>
        <v>0</v>
      </c>
      <c r="O121" s="52">
        <f t="shared" si="65"/>
        <v>0</v>
      </c>
      <c r="P121" s="52">
        <f t="shared" si="65"/>
        <v>0</v>
      </c>
      <c r="Q121" s="52">
        <f t="shared" si="65"/>
        <v>0</v>
      </c>
      <c r="R121" s="52">
        <f t="shared" si="65"/>
        <v>0</v>
      </c>
      <c r="S121" s="52">
        <f t="shared" si="65"/>
        <v>0</v>
      </c>
      <c r="T121" s="52">
        <f t="shared" si="65"/>
        <v>0</v>
      </c>
      <c r="U121" s="52">
        <f>SUM(F121:T121)</f>
        <v>0</v>
      </c>
      <c r="V121" s="55" t="s">
        <v>19</v>
      </c>
    </row>
    <row r="122" spans="1:22" ht="31.5" customHeight="1">
      <c r="A122" s="68"/>
      <c r="B122" s="73"/>
      <c r="C122" s="68"/>
      <c r="D122" s="68"/>
      <c r="E122" s="52">
        <v>0</v>
      </c>
      <c r="F122" s="52">
        <f aca="true" t="shared" si="66" ref="F122:T122">F127+F132+F137</f>
        <v>0</v>
      </c>
      <c r="G122" s="52">
        <f t="shared" si="66"/>
        <v>0</v>
      </c>
      <c r="H122" s="52">
        <f t="shared" si="66"/>
        <v>0</v>
      </c>
      <c r="I122" s="52">
        <f t="shared" si="66"/>
        <v>0</v>
      </c>
      <c r="J122" s="52">
        <f t="shared" si="66"/>
        <v>0</v>
      </c>
      <c r="K122" s="52">
        <f t="shared" si="66"/>
        <v>0</v>
      </c>
      <c r="L122" s="52">
        <f t="shared" si="66"/>
        <v>0</v>
      </c>
      <c r="M122" s="52">
        <f t="shared" si="66"/>
        <v>0</v>
      </c>
      <c r="N122" s="52">
        <f t="shared" si="66"/>
        <v>0</v>
      </c>
      <c r="O122" s="52">
        <f t="shared" si="66"/>
        <v>0</v>
      </c>
      <c r="P122" s="52">
        <f t="shared" si="66"/>
        <v>0</v>
      </c>
      <c r="Q122" s="52">
        <f t="shared" si="66"/>
        <v>0</v>
      </c>
      <c r="R122" s="52">
        <f t="shared" si="66"/>
        <v>0</v>
      </c>
      <c r="S122" s="52">
        <f t="shared" si="66"/>
        <v>0</v>
      </c>
      <c r="T122" s="52">
        <f t="shared" si="66"/>
        <v>0</v>
      </c>
      <c r="U122" s="52">
        <f>SUM(F122:T122)</f>
        <v>0</v>
      </c>
      <c r="V122" s="55" t="s">
        <v>15</v>
      </c>
    </row>
    <row r="123" spans="1:22" ht="31.5" customHeight="1">
      <c r="A123" s="68"/>
      <c r="B123" s="73"/>
      <c r="C123" s="68"/>
      <c r="D123" s="68"/>
      <c r="E123" s="52">
        <v>0</v>
      </c>
      <c r="F123" s="52">
        <f>F128+F133+F138</f>
        <v>0</v>
      </c>
      <c r="G123" s="52">
        <v>0</v>
      </c>
      <c r="H123" s="52">
        <f>H128+H133+H138</f>
        <v>0</v>
      </c>
      <c r="I123" s="52">
        <v>0</v>
      </c>
      <c r="J123" s="52">
        <v>90</v>
      </c>
      <c r="K123" s="52">
        <v>0</v>
      </c>
      <c r="L123" s="52">
        <v>0</v>
      </c>
      <c r="M123" s="52">
        <v>0</v>
      </c>
      <c r="N123" s="52">
        <v>0</v>
      </c>
      <c r="O123" s="52">
        <f aca="true" t="shared" si="67" ref="O123:T124">O128+O133+O138</f>
        <v>0</v>
      </c>
      <c r="P123" s="52">
        <f t="shared" si="67"/>
        <v>0</v>
      </c>
      <c r="Q123" s="52">
        <f t="shared" si="67"/>
        <v>0</v>
      </c>
      <c r="R123" s="52">
        <f t="shared" si="67"/>
        <v>0</v>
      </c>
      <c r="S123" s="52">
        <f t="shared" si="67"/>
        <v>0</v>
      </c>
      <c r="T123" s="52">
        <f t="shared" si="67"/>
        <v>0</v>
      </c>
      <c r="U123" s="52">
        <f>SUM(F123:T123)</f>
        <v>90</v>
      </c>
      <c r="V123" s="55" t="s">
        <v>16</v>
      </c>
    </row>
    <row r="124" spans="1:22" ht="31.5" customHeight="1">
      <c r="A124" s="69"/>
      <c r="B124" s="74"/>
      <c r="C124" s="69"/>
      <c r="D124" s="69"/>
      <c r="E124" s="52">
        <v>0</v>
      </c>
      <c r="F124" s="52">
        <f>F129+F134+F139</f>
        <v>0</v>
      </c>
      <c r="G124" s="52">
        <f>G129+G134+G139</f>
        <v>0</v>
      </c>
      <c r="H124" s="52">
        <f>H129+H134+H139</f>
        <v>0</v>
      </c>
      <c r="I124" s="52">
        <f aca="true" t="shared" si="68" ref="I124:N124">I129+I134+I139</f>
        <v>0</v>
      </c>
      <c r="J124" s="52">
        <f t="shared" si="68"/>
        <v>0</v>
      </c>
      <c r="K124" s="52">
        <f t="shared" si="68"/>
        <v>0</v>
      </c>
      <c r="L124" s="52">
        <f t="shared" si="68"/>
        <v>0</v>
      </c>
      <c r="M124" s="52">
        <f t="shared" si="68"/>
        <v>0</v>
      </c>
      <c r="N124" s="52">
        <f t="shared" si="68"/>
        <v>0</v>
      </c>
      <c r="O124" s="52">
        <f t="shared" si="67"/>
        <v>0</v>
      </c>
      <c r="P124" s="52">
        <f t="shared" si="67"/>
        <v>0</v>
      </c>
      <c r="Q124" s="52">
        <f t="shared" si="67"/>
        <v>0</v>
      </c>
      <c r="R124" s="52">
        <f t="shared" si="67"/>
        <v>0</v>
      </c>
      <c r="S124" s="52">
        <f t="shared" si="67"/>
        <v>0</v>
      </c>
      <c r="T124" s="52">
        <f t="shared" si="67"/>
        <v>0</v>
      </c>
      <c r="U124" s="52">
        <f>SUM(F124:T124)</f>
        <v>0</v>
      </c>
      <c r="V124" s="55" t="s">
        <v>18</v>
      </c>
    </row>
    <row r="125" spans="1:22" ht="30.75" customHeight="1">
      <c r="A125" s="67" t="s">
        <v>33</v>
      </c>
      <c r="B125" s="72" t="s">
        <v>84</v>
      </c>
      <c r="C125" s="67" t="s">
        <v>106</v>
      </c>
      <c r="D125" s="67" t="s">
        <v>13</v>
      </c>
      <c r="E125" s="52">
        <f aca="true" t="shared" si="69" ref="E125:T125">E126+E127+E128+E129</f>
        <v>0</v>
      </c>
      <c r="F125" s="52">
        <f t="shared" si="69"/>
        <v>0</v>
      </c>
      <c r="G125" s="52">
        <f t="shared" si="69"/>
        <v>4500</v>
      </c>
      <c r="H125" s="52">
        <f t="shared" si="69"/>
        <v>0</v>
      </c>
      <c r="I125" s="52">
        <f t="shared" si="69"/>
        <v>460</v>
      </c>
      <c r="J125" s="52">
        <f t="shared" si="69"/>
        <v>660</v>
      </c>
      <c r="K125" s="52">
        <f t="shared" si="69"/>
        <v>0</v>
      </c>
      <c r="L125" s="52">
        <f t="shared" si="69"/>
        <v>0</v>
      </c>
      <c r="M125" s="52">
        <f t="shared" si="69"/>
        <v>0</v>
      </c>
      <c r="N125" s="52">
        <f t="shared" si="69"/>
        <v>0</v>
      </c>
      <c r="O125" s="52">
        <f t="shared" si="69"/>
        <v>0</v>
      </c>
      <c r="P125" s="52">
        <f t="shared" si="69"/>
        <v>0</v>
      </c>
      <c r="Q125" s="52">
        <f t="shared" si="69"/>
        <v>0</v>
      </c>
      <c r="R125" s="52">
        <f t="shared" si="69"/>
        <v>0</v>
      </c>
      <c r="S125" s="52">
        <f t="shared" si="69"/>
        <v>0</v>
      </c>
      <c r="T125" s="52">
        <f t="shared" si="69"/>
        <v>0</v>
      </c>
      <c r="U125" s="52">
        <f t="shared" si="46"/>
        <v>5620</v>
      </c>
      <c r="V125" s="55" t="s">
        <v>14</v>
      </c>
    </row>
    <row r="126" spans="1:22" ht="30.75" customHeight="1">
      <c r="A126" s="68"/>
      <c r="B126" s="73"/>
      <c r="C126" s="68"/>
      <c r="D126" s="68"/>
      <c r="E126" s="52">
        <f>E131+E136+E141</f>
        <v>0</v>
      </c>
      <c r="F126" s="52">
        <f aca="true" t="shared" si="70" ref="F126:T126">F131+F136+F141</f>
        <v>0</v>
      </c>
      <c r="G126" s="52">
        <f t="shared" si="70"/>
        <v>0</v>
      </c>
      <c r="H126" s="52">
        <f t="shared" si="70"/>
        <v>0</v>
      </c>
      <c r="I126" s="52">
        <f t="shared" si="70"/>
        <v>0</v>
      </c>
      <c r="J126" s="52">
        <f t="shared" si="70"/>
        <v>0</v>
      </c>
      <c r="K126" s="52">
        <f t="shared" si="70"/>
        <v>0</v>
      </c>
      <c r="L126" s="52">
        <f t="shared" si="70"/>
        <v>0</v>
      </c>
      <c r="M126" s="52">
        <f t="shared" si="70"/>
        <v>0</v>
      </c>
      <c r="N126" s="52">
        <f t="shared" si="70"/>
        <v>0</v>
      </c>
      <c r="O126" s="52">
        <f t="shared" si="70"/>
        <v>0</v>
      </c>
      <c r="P126" s="52">
        <f t="shared" si="70"/>
        <v>0</v>
      </c>
      <c r="Q126" s="52">
        <f t="shared" si="70"/>
        <v>0</v>
      </c>
      <c r="R126" s="52">
        <f t="shared" si="70"/>
        <v>0</v>
      </c>
      <c r="S126" s="52">
        <f t="shared" si="70"/>
        <v>0</v>
      </c>
      <c r="T126" s="52">
        <f t="shared" si="70"/>
        <v>0</v>
      </c>
      <c r="U126" s="52">
        <f t="shared" si="46"/>
        <v>0</v>
      </c>
      <c r="V126" s="55" t="s">
        <v>19</v>
      </c>
    </row>
    <row r="127" spans="1:22" ht="30.75" customHeight="1">
      <c r="A127" s="68"/>
      <c r="B127" s="73"/>
      <c r="C127" s="68"/>
      <c r="D127" s="68"/>
      <c r="E127" s="52">
        <f>E132+E137+E142</f>
        <v>0</v>
      </c>
      <c r="F127" s="52">
        <f aca="true" t="shared" si="71" ref="F127:T127">F132+F137+F142</f>
        <v>0</v>
      </c>
      <c r="G127" s="52">
        <f t="shared" si="71"/>
        <v>0</v>
      </c>
      <c r="H127" s="52">
        <f t="shared" si="71"/>
        <v>0</v>
      </c>
      <c r="I127" s="52">
        <f t="shared" si="71"/>
        <v>0</v>
      </c>
      <c r="J127" s="52">
        <f t="shared" si="71"/>
        <v>0</v>
      </c>
      <c r="K127" s="52">
        <f t="shared" si="71"/>
        <v>0</v>
      </c>
      <c r="L127" s="52">
        <f t="shared" si="71"/>
        <v>0</v>
      </c>
      <c r="M127" s="52">
        <f t="shared" si="71"/>
        <v>0</v>
      </c>
      <c r="N127" s="52">
        <f t="shared" si="71"/>
        <v>0</v>
      </c>
      <c r="O127" s="52">
        <f t="shared" si="71"/>
        <v>0</v>
      </c>
      <c r="P127" s="52">
        <f t="shared" si="71"/>
        <v>0</v>
      </c>
      <c r="Q127" s="52">
        <f t="shared" si="71"/>
        <v>0</v>
      </c>
      <c r="R127" s="52">
        <f t="shared" si="71"/>
        <v>0</v>
      </c>
      <c r="S127" s="52">
        <f t="shared" si="71"/>
        <v>0</v>
      </c>
      <c r="T127" s="52">
        <f t="shared" si="71"/>
        <v>0</v>
      </c>
      <c r="U127" s="52">
        <f t="shared" si="46"/>
        <v>0</v>
      </c>
      <c r="V127" s="55" t="s">
        <v>15</v>
      </c>
    </row>
    <row r="128" spans="1:22" ht="30.75" customHeight="1">
      <c r="A128" s="68"/>
      <c r="B128" s="73"/>
      <c r="C128" s="68"/>
      <c r="D128" s="68"/>
      <c r="E128" s="52">
        <f>E133+E138+E143</f>
        <v>0</v>
      </c>
      <c r="F128" s="52">
        <f aca="true" t="shared" si="72" ref="F128:T128">F133+F138+F143</f>
        <v>0</v>
      </c>
      <c r="G128" s="52">
        <f t="shared" si="72"/>
        <v>4500</v>
      </c>
      <c r="H128" s="52">
        <f t="shared" si="72"/>
        <v>0</v>
      </c>
      <c r="I128" s="52">
        <f t="shared" si="72"/>
        <v>460</v>
      </c>
      <c r="J128" s="52">
        <f t="shared" si="72"/>
        <v>660</v>
      </c>
      <c r="K128" s="52">
        <f t="shared" si="72"/>
        <v>0</v>
      </c>
      <c r="L128" s="52">
        <f t="shared" si="72"/>
        <v>0</v>
      </c>
      <c r="M128" s="52">
        <f t="shared" si="72"/>
        <v>0</v>
      </c>
      <c r="N128" s="52">
        <f t="shared" si="72"/>
        <v>0</v>
      </c>
      <c r="O128" s="52">
        <f t="shared" si="72"/>
        <v>0</v>
      </c>
      <c r="P128" s="52">
        <f t="shared" si="72"/>
        <v>0</v>
      </c>
      <c r="Q128" s="52">
        <f t="shared" si="72"/>
        <v>0</v>
      </c>
      <c r="R128" s="52">
        <f t="shared" si="72"/>
        <v>0</v>
      </c>
      <c r="S128" s="52">
        <f t="shared" si="72"/>
        <v>0</v>
      </c>
      <c r="T128" s="52">
        <f t="shared" si="72"/>
        <v>0</v>
      </c>
      <c r="U128" s="52">
        <f t="shared" si="46"/>
        <v>5620</v>
      </c>
      <c r="V128" s="55" t="s">
        <v>16</v>
      </c>
    </row>
    <row r="129" spans="1:22" ht="30.75" customHeight="1">
      <c r="A129" s="69"/>
      <c r="B129" s="74"/>
      <c r="C129" s="69"/>
      <c r="D129" s="69"/>
      <c r="E129" s="52">
        <f aca="true" t="shared" si="73" ref="E129:T129">E134+E139+E144</f>
        <v>0</v>
      </c>
      <c r="F129" s="52">
        <f t="shared" si="73"/>
        <v>0</v>
      </c>
      <c r="G129" s="52">
        <f t="shared" si="73"/>
        <v>0</v>
      </c>
      <c r="H129" s="52">
        <f t="shared" si="73"/>
        <v>0</v>
      </c>
      <c r="I129" s="52">
        <f t="shared" si="73"/>
        <v>0</v>
      </c>
      <c r="J129" s="52">
        <f t="shared" si="73"/>
        <v>0</v>
      </c>
      <c r="K129" s="52">
        <f t="shared" si="73"/>
        <v>0</v>
      </c>
      <c r="L129" s="52">
        <f t="shared" si="73"/>
        <v>0</v>
      </c>
      <c r="M129" s="52">
        <f t="shared" si="73"/>
        <v>0</v>
      </c>
      <c r="N129" s="52">
        <f t="shared" si="73"/>
        <v>0</v>
      </c>
      <c r="O129" s="52">
        <f t="shared" si="73"/>
        <v>0</v>
      </c>
      <c r="P129" s="52">
        <f t="shared" si="73"/>
        <v>0</v>
      </c>
      <c r="Q129" s="52">
        <f t="shared" si="73"/>
        <v>0</v>
      </c>
      <c r="R129" s="52">
        <f t="shared" si="73"/>
        <v>0</v>
      </c>
      <c r="S129" s="52">
        <f t="shared" si="73"/>
        <v>0</v>
      </c>
      <c r="T129" s="52">
        <f t="shared" si="73"/>
        <v>0</v>
      </c>
      <c r="U129" s="52">
        <f t="shared" si="46"/>
        <v>0</v>
      </c>
      <c r="V129" s="55" t="s">
        <v>18</v>
      </c>
    </row>
    <row r="130" spans="1:22" ht="30.75" customHeight="1">
      <c r="A130" s="70" t="s">
        <v>48</v>
      </c>
      <c r="B130" s="71" t="s">
        <v>85</v>
      </c>
      <c r="C130" s="70" t="s">
        <v>106</v>
      </c>
      <c r="D130" s="70" t="s">
        <v>13</v>
      </c>
      <c r="E130" s="16">
        <f>E131+E132+E133+E134</f>
        <v>0</v>
      </c>
      <c r="F130" s="16">
        <f aca="true" t="shared" si="74" ref="F130:O130">F131+F132+F133+F134</f>
        <v>0</v>
      </c>
      <c r="G130" s="16">
        <f t="shared" si="74"/>
        <v>0</v>
      </c>
      <c r="H130" s="16">
        <f t="shared" si="74"/>
        <v>0</v>
      </c>
      <c r="I130" s="16">
        <f t="shared" si="74"/>
        <v>0</v>
      </c>
      <c r="J130" s="52">
        <f t="shared" si="74"/>
        <v>0</v>
      </c>
      <c r="K130" s="16">
        <f t="shared" si="74"/>
        <v>0</v>
      </c>
      <c r="L130" s="16">
        <f t="shared" si="74"/>
        <v>0</v>
      </c>
      <c r="M130" s="16">
        <f t="shared" si="74"/>
        <v>0</v>
      </c>
      <c r="N130" s="16">
        <f t="shared" si="74"/>
        <v>0</v>
      </c>
      <c r="O130" s="16">
        <f t="shared" si="74"/>
        <v>0</v>
      </c>
      <c r="P130" s="16">
        <f>P131+P132+P133+P134</f>
        <v>0</v>
      </c>
      <c r="Q130" s="16">
        <f>Q131+Q132+Q133+Q134</f>
        <v>0</v>
      </c>
      <c r="R130" s="16">
        <f>R131+R132+R133+R134</f>
        <v>0</v>
      </c>
      <c r="S130" s="16">
        <f>S131+S132+S133+S134</f>
        <v>0</v>
      </c>
      <c r="T130" s="16">
        <f>T131+T132+T133+T134</f>
        <v>0</v>
      </c>
      <c r="U130" s="16">
        <f t="shared" si="46"/>
        <v>0</v>
      </c>
      <c r="V130" s="56" t="s">
        <v>14</v>
      </c>
    </row>
    <row r="131" spans="1:22" ht="30.75" customHeight="1">
      <c r="A131" s="70"/>
      <c r="B131" s="71"/>
      <c r="C131" s="70"/>
      <c r="D131" s="70"/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52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f t="shared" si="46"/>
        <v>0</v>
      </c>
      <c r="V131" s="56" t="s">
        <v>19</v>
      </c>
    </row>
    <row r="132" spans="1:22" ht="30.75" customHeight="1">
      <c r="A132" s="70"/>
      <c r="B132" s="71"/>
      <c r="C132" s="70"/>
      <c r="D132" s="70"/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52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f t="shared" si="46"/>
        <v>0</v>
      </c>
      <c r="V132" s="56" t="s">
        <v>15</v>
      </c>
    </row>
    <row r="133" spans="1:22" ht="30.75" customHeight="1">
      <c r="A133" s="70"/>
      <c r="B133" s="71"/>
      <c r="C133" s="70"/>
      <c r="D133" s="70"/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52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f t="shared" si="46"/>
        <v>0</v>
      </c>
      <c r="V133" s="56" t="s">
        <v>16</v>
      </c>
    </row>
    <row r="134" spans="1:22" ht="30.75" customHeight="1">
      <c r="A134" s="70"/>
      <c r="B134" s="71"/>
      <c r="C134" s="70"/>
      <c r="D134" s="70"/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52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f t="shared" si="46"/>
        <v>0</v>
      </c>
      <c r="V134" s="56" t="s">
        <v>18</v>
      </c>
    </row>
    <row r="135" spans="1:22" ht="30.75" customHeight="1">
      <c r="A135" s="75" t="s">
        <v>64</v>
      </c>
      <c r="B135" s="71" t="s">
        <v>86</v>
      </c>
      <c r="C135" s="70" t="s">
        <v>3</v>
      </c>
      <c r="D135" s="70" t="s">
        <v>13</v>
      </c>
      <c r="E135" s="16">
        <f>E136+E137+E138+E139</f>
        <v>0</v>
      </c>
      <c r="F135" s="16">
        <f aca="true" t="shared" si="75" ref="F135:O135">F136+F137+F138+F139</f>
        <v>0</v>
      </c>
      <c r="G135" s="16">
        <f t="shared" si="75"/>
        <v>4500</v>
      </c>
      <c r="H135" s="16">
        <f t="shared" si="75"/>
        <v>0</v>
      </c>
      <c r="I135" s="16">
        <f t="shared" si="75"/>
        <v>0</v>
      </c>
      <c r="J135" s="52">
        <f t="shared" si="75"/>
        <v>0</v>
      </c>
      <c r="K135" s="16">
        <f t="shared" si="75"/>
        <v>0</v>
      </c>
      <c r="L135" s="16">
        <f t="shared" si="75"/>
        <v>0</v>
      </c>
      <c r="M135" s="16">
        <f t="shared" si="75"/>
        <v>0</v>
      </c>
      <c r="N135" s="16">
        <f t="shared" si="75"/>
        <v>0</v>
      </c>
      <c r="O135" s="16">
        <f t="shared" si="75"/>
        <v>0</v>
      </c>
      <c r="P135" s="16">
        <f>P136+P137+P138+P139</f>
        <v>0</v>
      </c>
      <c r="Q135" s="16">
        <f>Q136+Q137+Q138+Q139</f>
        <v>0</v>
      </c>
      <c r="R135" s="16">
        <f>R136+R137+R138+R139</f>
        <v>0</v>
      </c>
      <c r="S135" s="16">
        <f>S136+S137+S138+S139</f>
        <v>0</v>
      </c>
      <c r="T135" s="16">
        <f>T136+T137+T138+T139</f>
        <v>0</v>
      </c>
      <c r="U135" s="16">
        <f t="shared" si="46"/>
        <v>4500</v>
      </c>
      <c r="V135" s="56" t="s">
        <v>14</v>
      </c>
    </row>
    <row r="136" spans="1:22" ht="30.75" customHeight="1">
      <c r="A136" s="75"/>
      <c r="B136" s="71"/>
      <c r="C136" s="70"/>
      <c r="D136" s="70"/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52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f t="shared" si="46"/>
        <v>0</v>
      </c>
      <c r="V136" s="56" t="s">
        <v>19</v>
      </c>
    </row>
    <row r="137" spans="1:22" ht="30.75" customHeight="1">
      <c r="A137" s="75"/>
      <c r="B137" s="71"/>
      <c r="C137" s="70"/>
      <c r="D137" s="70"/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52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f t="shared" si="46"/>
        <v>0</v>
      </c>
      <c r="V137" s="56" t="s">
        <v>15</v>
      </c>
    </row>
    <row r="138" spans="1:22" ht="30.75" customHeight="1">
      <c r="A138" s="75"/>
      <c r="B138" s="71"/>
      <c r="C138" s="70"/>
      <c r="D138" s="70"/>
      <c r="E138" s="16">
        <v>0</v>
      </c>
      <c r="F138" s="16">
        <v>0</v>
      </c>
      <c r="G138" s="16">
        <v>4500</v>
      </c>
      <c r="H138" s="16">
        <v>0</v>
      </c>
      <c r="I138" s="16">
        <v>0</v>
      </c>
      <c r="J138" s="52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f t="shared" si="46"/>
        <v>4500</v>
      </c>
      <c r="V138" s="56" t="s">
        <v>16</v>
      </c>
    </row>
    <row r="139" spans="1:22" ht="30.75" customHeight="1">
      <c r="A139" s="75"/>
      <c r="B139" s="71"/>
      <c r="C139" s="70"/>
      <c r="D139" s="70"/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52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f t="shared" si="46"/>
        <v>0</v>
      </c>
      <c r="V139" s="56" t="s">
        <v>18</v>
      </c>
    </row>
    <row r="140" spans="1:22" ht="30.75" customHeight="1">
      <c r="A140" s="70" t="s">
        <v>105</v>
      </c>
      <c r="B140" s="71" t="s">
        <v>120</v>
      </c>
      <c r="C140" s="70" t="s">
        <v>126</v>
      </c>
      <c r="D140" s="70" t="s">
        <v>13</v>
      </c>
      <c r="E140" s="16">
        <f aca="true" t="shared" si="76" ref="E140:T140">E141+E142+E143+E144</f>
        <v>0</v>
      </c>
      <c r="F140" s="16">
        <f t="shared" si="76"/>
        <v>0</v>
      </c>
      <c r="G140" s="16">
        <f t="shared" si="76"/>
        <v>0</v>
      </c>
      <c r="H140" s="16">
        <f t="shared" si="76"/>
        <v>0</v>
      </c>
      <c r="I140" s="16">
        <f t="shared" si="76"/>
        <v>460</v>
      </c>
      <c r="J140" s="52">
        <f t="shared" si="76"/>
        <v>660</v>
      </c>
      <c r="K140" s="16">
        <f t="shared" si="76"/>
        <v>0</v>
      </c>
      <c r="L140" s="16">
        <f t="shared" si="76"/>
        <v>0</v>
      </c>
      <c r="M140" s="16">
        <f t="shared" si="76"/>
        <v>0</v>
      </c>
      <c r="N140" s="16">
        <f t="shared" si="76"/>
        <v>0</v>
      </c>
      <c r="O140" s="16">
        <f t="shared" si="76"/>
        <v>0</v>
      </c>
      <c r="P140" s="16">
        <f t="shared" si="76"/>
        <v>0</v>
      </c>
      <c r="Q140" s="16">
        <f t="shared" si="76"/>
        <v>0</v>
      </c>
      <c r="R140" s="16">
        <f t="shared" si="76"/>
        <v>0</v>
      </c>
      <c r="S140" s="16">
        <f t="shared" si="76"/>
        <v>0</v>
      </c>
      <c r="T140" s="16">
        <f t="shared" si="76"/>
        <v>0</v>
      </c>
      <c r="U140" s="16">
        <f>U141+U142+U143+U144</f>
        <v>1120</v>
      </c>
      <c r="V140" s="54" t="s">
        <v>14</v>
      </c>
    </row>
    <row r="141" spans="1:22" ht="30.75" customHeight="1">
      <c r="A141" s="70"/>
      <c r="B141" s="71"/>
      <c r="C141" s="70"/>
      <c r="D141" s="70"/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52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f>SUM(E141:T141)</f>
        <v>0</v>
      </c>
      <c r="V141" s="54" t="s">
        <v>19</v>
      </c>
    </row>
    <row r="142" spans="1:22" ht="30.75" customHeight="1">
      <c r="A142" s="70"/>
      <c r="B142" s="71"/>
      <c r="C142" s="70"/>
      <c r="D142" s="70"/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52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f>SUM(E142:T142)</f>
        <v>0</v>
      </c>
      <c r="V142" s="54" t="s">
        <v>15</v>
      </c>
    </row>
    <row r="143" spans="1:22" ht="30.75" customHeight="1">
      <c r="A143" s="70"/>
      <c r="B143" s="71"/>
      <c r="C143" s="70"/>
      <c r="D143" s="70"/>
      <c r="E143" s="16">
        <v>0</v>
      </c>
      <c r="F143" s="16">
        <v>0</v>
      </c>
      <c r="G143" s="16">
        <v>0</v>
      </c>
      <c r="H143" s="16">
        <v>0</v>
      </c>
      <c r="I143" s="16">
        <v>460</v>
      </c>
      <c r="J143" s="52">
        <v>660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f>SUM(E143:T143)</f>
        <v>1120</v>
      </c>
      <c r="V143" s="54" t="s">
        <v>16</v>
      </c>
    </row>
    <row r="144" spans="1:22" ht="30.75" customHeight="1">
      <c r="A144" s="70"/>
      <c r="B144" s="71"/>
      <c r="C144" s="70"/>
      <c r="D144" s="70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52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f>SUM(E144:T144)</f>
        <v>0</v>
      </c>
      <c r="V144" s="54" t="s">
        <v>18</v>
      </c>
    </row>
    <row r="145" spans="1:22" ht="30.75" customHeight="1">
      <c r="A145" s="64" t="s">
        <v>107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6"/>
    </row>
    <row r="146" spans="1:22" ht="30.75" customHeight="1">
      <c r="A146" s="70" t="s">
        <v>36</v>
      </c>
      <c r="B146" s="71" t="s">
        <v>87</v>
      </c>
      <c r="C146" s="70" t="s">
        <v>108</v>
      </c>
      <c r="D146" s="70" t="s">
        <v>13</v>
      </c>
      <c r="E146" s="16">
        <f aca="true" t="shared" si="77" ref="E146:O146">E147+E148+E149+E150</f>
        <v>2736</v>
      </c>
      <c r="F146" s="16">
        <f t="shared" si="77"/>
        <v>3267.6</v>
      </c>
      <c r="G146" s="16">
        <f t="shared" si="77"/>
        <v>2348.1</v>
      </c>
      <c r="H146" s="16">
        <f t="shared" si="77"/>
        <v>2015.5</v>
      </c>
      <c r="I146" s="16">
        <f t="shared" si="77"/>
        <v>0</v>
      </c>
      <c r="J146" s="52">
        <f t="shared" si="77"/>
        <v>0</v>
      </c>
      <c r="K146" s="16">
        <f t="shared" si="77"/>
        <v>0</v>
      </c>
      <c r="L146" s="16">
        <f t="shared" si="77"/>
        <v>0</v>
      </c>
      <c r="M146" s="16">
        <f t="shared" si="77"/>
        <v>0</v>
      </c>
      <c r="N146" s="16">
        <f t="shared" si="77"/>
        <v>0</v>
      </c>
      <c r="O146" s="16">
        <f t="shared" si="77"/>
        <v>0</v>
      </c>
      <c r="P146" s="16">
        <f>P147+P148+P149+P150</f>
        <v>0</v>
      </c>
      <c r="Q146" s="16">
        <f>Q147+Q148+Q149+Q150</f>
        <v>0</v>
      </c>
      <c r="R146" s="16">
        <f>R147+R148+R149+R150</f>
        <v>0</v>
      </c>
      <c r="S146" s="16">
        <f>S147+S148+S149+S150</f>
        <v>0</v>
      </c>
      <c r="T146" s="16">
        <f>T147+T148+T149+T150</f>
        <v>0</v>
      </c>
      <c r="U146" s="16">
        <f t="shared" si="46"/>
        <v>10367.2</v>
      </c>
      <c r="V146" s="54" t="s">
        <v>14</v>
      </c>
    </row>
    <row r="147" spans="1:22" ht="30.75" customHeight="1">
      <c r="A147" s="70"/>
      <c r="B147" s="71"/>
      <c r="C147" s="70"/>
      <c r="D147" s="70"/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52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f t="shared" si="46"/>
        <v>0</v>
      </c>
      <c r="V147" s="54" t="s">
        <v>19</v>
      </c>
    </row>
    <row r="148" spans="1:22" ht="30.75" customHeight="1">
      <c r="A148" s="70"/>
      <c r="B148" s="71"/>
      <c r="C148" s="70"/>
      <c r="D148" s="70"/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52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f t="shared" si="46"/>
        <v>0</v>
      </c>
      <c r="V148" s="54" t="s">
        <v>15</v>
      </c>
    </row>
    <row r="149" spans="1:22" ht="30.75" customHeight="1">
      <c r="A149" s="70"/>
      <c r="B149" s="71"/>
      <c r="C149" s="70"/>
      <c r="D149" s="70"/>
      <c r="E149" s="16">
        <v>2736</v>
      </c>
      <c r="F149" s="16">
        <v>3267.6</v>
      </c>
      <c r="G149" s="16">
        <v>2348.1</v>
      </c>
      <c r="H149" s="16">
        <v>2015.5</v>
      </c>
      <c r="I149" s="16">
        <v>0</v>
      </c>
      <c r="J149" s="52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f t="shared" si="46"/>
        <v>10367.2</v>
      </c>
      <c r="V149" s="54" t="s">
        <v>16</v>
      </c>
    </row>
    <row r="150" spans="1:22" ht="30.75" customHeight="1">
      <c r="A150" s="70"/>
      <c r="B150" s="71"/>
      <c r="C150" s="70"/>
      <c r="D150" s="70"/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52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f t="shared" si="46"/>
        <v>0</v>
      </c>
      <c r="V150" s="54" t="s">
        <v>18</v>
      </c>
    </row>
    <row r="151" spans="1:22" ht="27.75" customHeight="1">
      <c r="A151" s="70" t="s">
        <v>34</v>
      </c>
      <c r="B151" s="71" t="s">
        <v>88</v>
      </c>
      <c r="C151" s="70" t="s">
        <v>95</v>
      </c>
      <c r="D151" s="70" t="s">
        <v>13</v>
      </c>
      <c r="E151" s="16">
        <f aca="true" t="shared" si="78" ref="E151:O151">E152+E153+E154+E155</f>
        <v>29317.7</v>
      </c>
      <c r="F151" s="16">
        <f t="shared" si="78"/>
        <v>29612.7</v>
      </c>
      <c r="G151" s="16">
        <f t="shared" si="78"/>
        <v>29664.8</v>
      </c>
      <c r="H151" s="16">
        <f t="shared" si="78"/>
        <v>30479.8</v>
      </c>
      <c r="I151" s="16">
        <f t="shared" si="78"/>
        <v>34868.8</v>
      </c>
      <c r="J151" s="52">
        <f t="shared" si="78"/>
        <v>35122.8</v>
      </c>
      <c r="K151" s="16">
        <f t="shared" si="78"/>
        <v>36196.4</v>
      </c>
      <c r="L151" s="16">
        <f t="shared" si="78"/>
        <v>36196.4</v>
      </c>
      <c r="M151" s="16">
        <f t="shared" si="78"/>
        <v>36196.4</v>
      </c>
      <c r="N151" s="16">
        <f t="shared" si="78"/>
        <v>36196.4</v>
      </c>
      <c r="O151" s="16">
        <f t="shared" si="78"/>
        <v>36196.4</v>
      </c>
      <c r="P151" s="16">
        <f>P152+P153+P154+P155</f>
        <v>36196.4</v>
      </c>
      <c r="Q151" s="16">
        <f>Q152+Q153+Q154+Q155</f>
        <v>36196.4</v>
      </c>
      <c r="R151" s="16">
        <f>R152+R153+R154+R155</f>
        <v>36196.4</v>
      </c>
      <c r="S151" s="16">
        <f>S152+S153+S154+S155</f>
        <v>36196.4</v>
      </c>
      <c r="T151" s="16">
        <f>T152+T153+T154+T155</f>
        <v>36196.4</v>
      </c>
      <c r="U151" s="16">
        <f t="shared" si="46"/>
        <v>551030.6</v>
      </c>
      <c r="V151" s="54" t="s">
        <v>14</v>
      </c>
    </row>
    <row r="152" spans="1:22" ht="27.75" customHeight="1">
      <c r="A152" s="70"/>
      <c r="B152" s="71"/>
      <c r="C152" s="70"/>
      <c r="D152" s="70"/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52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f t="shared" si="46"/>
        <v>0</v>
      </c>
      <c r="V152" s="54" t="s">
        <v>19</v>
      </c>
    </row>
    <row r="153" spans="1:22" ht="27.75" customHeight="1">
      <c r="A153" s="70"/>
      <c r="B153" s="71"/>
      <c r="C153" s="70"/>
      <c r="D153" s="70"/>
      <c r="E153" s="16">
        <v>0</v>
      </c>
      <c r="F153" s="16">
        <v>0</v>
      </c>
      <c r="G153" s="16">
        <v>0</v>
      </c>
      <c r="H153" s="16">
        <v>0</v>
      </c>
      <c r="I153" s="16">
        <v>3296.5</v>
      </c>
      <c r="J153" s="52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f t="shared" si="46"/>
        <v>3296.5</v>
      </c>
      <c r="V153" s="54" t="s">
        <v>15</v>
      </c>
    </row>
    <row r="154" spans="1:22" ht="27.75" customHeight="1">
      <c r="A154" s="70"/>
      <c r="B154" s="71"/>
      <c r="C154" s="70"/>
      <c r="D154" s="70"/>
      <c r="E154" s="16">
        <v>29317.7</v>
      </c>
      <c r="F154" s="16">
        <f>29497.7+115</f>
        <v>29612.7</v>
      </c>
      <c r="G154" s="16">
        <v>29664.8</v>
      </c>
      <c r="H154" s="16">
        <v>30479.8</v>
      </c>
      <c r="I154" s="16">
        <v>31572.3</v>
      </c>
      <c r="J154" s="52">
        <v>35122.8</v>
      </c>
      <c r="K154" s="16">
        <v>36196.4</v>
      </c>
      <c r="L154" s="16">
        <v>36196.4</v>
      </c>
      <c r="M154" s="16">
        <v>36196.4</v>
      </c>
      <c r="N154" s="16">
        <v>36196.4</v>
      </c>
      <c r="O154" s="16">
        <v>36196.4</v>
      </c>
      <c r="P154" s="16">
        <v>36196.4</v>
      </c>
      <c r="Q154" s="16">
        <v>36196.4</v>
      </c>
      <c r="R154" s="16">
        <v>36196.4</v>
      </c>
      <c r="S154" s="16">
        <v>36196.4</v>
      </c>
      <c r="T154" s="16">
        <v>36196.4</v>
      </c>
      <c r="U154" s="16">
        <f t="shared" si="46"/>
        <v>547734.1</v>
      </c>
      <c r="V154" s="54" t="s">
        <v>16</v>
      </c>
    </row>
    <row r="155" spans="1:22" ht="27.75" customHeight="1">
      <c r="A155" s="70"/>
      <c r="B155" s="71"/>
      <c r="C155" s="70"/>
      <c r="D155" s="70"/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52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f t="shared" si="46"/>
        <v>0</v>
      </c>
      <c r="V155" s="54" t="s">
        <v>18</v>
      </c>
    </row>
    <row r="156" spans="1:22" ht="15.75">
      <c r="A156" s="18"/>
      <c r="B156" s="19"/>
      <c r="C156" s="18"/>
      <c r="D156" s="18"/>
      <c r="E156" s="20"/>
      <c r="F156" s="20"/>
      <c r="G156" s="20"/>
      <c r="H156" s="20"/>
      <c r="I156" s="20"/>
      <c r="J156" s="6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9"/>
    </row>
    <row r="157" spans="1:22" ht="15.75">
      <c r="A157" s="18"/>
      <c r="B157" s="19"/>
      <c r="C157" s="18"/>
      <c r="D157" s="18"/>
      <c r="E157" s="20"/>
      <c r="F157" s="20"/>
      <c r="G157" s="20"/>
      <c r="H157" s="20"/>
      <c r="I157" s="20"/>
      <c r="J157" s="6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19"/>
    </row>
    <row r="158" spans="5:9" ht="15.75">
      <c r="E158" s="17"/>
      <c r="F158" s="17"/>
      <c r="G158" s="17"/>
      <c r="H158" s="17"/>
      <c r="I158" s="17"/>
    </row>
    <row r="159" spans="6:9" ht="15.75">
      <c r="F159" s="17"/>
      <c r="G159" s="17"/>
      <c r="H159" s="17"/>
      <c r="I159" s="17"/>
    </row>
    <row r="160" spans="1:22" ht="23.25">
      <c r="A160" s="63"/>
      <c r="B160" s="63"/>
      <c r="C160" s="63"/>
      <c r="D160" s="63"/>
      <c r="E160" s="63"/>
      <c r="F160" s="12"/>
      <c r="G160" s="21"/>
      <c r="H160" s="21"/>
      <c r="I160" s="21"/>
      <c r="J160" s="61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23.25">
      <c r="A161" s="63"/>
      <c r="B161" s="63"/>
      <c r="C161" s="63"/>
      <c r="D161" s="63"/>
      <c r="E161" s="63"/>
      <c r="F161" s="11"/>
      <c r="G161" s="21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</row>
    <row r="162" spans="1:9" ht="23.25">
      <c r="A162" s="63"/>
      <c r="B162" s="63"/>
      <c r="C162" s="63"/>
      <c r="D162" s="63"/>
      <c r="E162" s="63"/>
      <c r="F162" s="23"/>
      <c r="G162" s="23"/>
      <c r="H162" s="23"/>
      <c r="I162" s="23"/>
    </row>
    <row r="163" spans="1:9" ht="18.75">
      <c r="A163" s="62"/>
      <c r="B163" s="62"/>
      <c r="C163" s="62"/>
      <c r="D163" s="62"/>
      <c r="E163" s="62"/>
      <c r="F163" s="23"/>
      <c r="G163" s="23"/>
      <c r="H163" s="23"/>
      <c r="I163" s="23"/>
    </row>
    <row r="164" spans="1:5" ht="18.75">
      <c r="A164" s="62"/>
      <c r="B164" s="62"/>
      <c r="C164" s="62"/>
      <c r="D164" s="62"/>
      <c r="E164" s="62"/>
    </row>
  </sheetData>
  <sheetProtection/>
  <mergeCells count="128">
    <mergeCell ref="R6:T6"/>
    <mergeCell ref="D23:D27"/>
    <mergeCell ref="B38:B42"/>
    <mergeCell ref="C38:C42"/>
    <mergeCell ref="D38:D42"/>
    <mergeCell ref="N10:V10"/>
    <mergeCell ref="D18:D22"/>
    <mergeCell ref="A12:V12"/>
    <mergeCell ref="C33:C37"/>
    <mergeCell ref="E14:U14"/>
    <mergeCell ref="V14:V15"/>
    <mergeCell ref="D151:D155"/>
    <mergeCell ref="A146:A150"/>
    <mergeCell ref="B146:B150"/>
    <mergeCell ref="C146:C150"/>
    <mergeCell ref="D146:D150"/>
    <mergeCell ref="A151:A155"/>
    <mergeCell ref="C151:C155"/>
    <mergeCell ref="A14:A15"/>
    <mergeCell ref="D14:D15"/>
    <mergeCell ref="B14:B15"/>
    <mergeCell ref="C14:C15"/>
    <mergeCell ref="A23:A27"/>
    <mergeCell ref="B33:B37"/>
    <mergeCell ref="D28:D32"/>
    <mergeCell ref="C28:C32"/>
    <mergeCell ref="A161:E161"/>
    <mergeCell ref="A17:V17"/>
    <mergeCell ref="A18:A22"/>
    <mergeCell ref="B18:B22"/>
    <mergeCell ref="C18:C22"/>
    <mergeCell ref="H161:V161"/>
    <mergeCell ref="B151:B155"/>
    <mergeCell ref="D54:D58"/>
    <mergeCell ref="A48:A52"/>
    <mergeCell ref="C48:C52"/>
    <mergeCell ref="D48:D52"/>
    <mergeCell ref="B23:B27"/>
    <mergeCell ref="C23:C27"/>
    <mergeCell ref="A33:A37"/>
    <mergeCell ref="A38:A42"/>
    <mergeCell ref="D33:D37"/>
    <mergeCell ref="A28:A32"/>
    <mergeCell ref="C69:C73"/>
    <mergeCell ref="C59:C63"/>
    <mergeCell ref="D59:D63"/>
    <mergeCell ref="A43:A47"/>
    <mergeCell ref="B43:B47"/>
    <mergeCell ref="C43:C47"/>
    <mergeCell ref="B48:B52"/>
    <mergeCell ref="A54:A58"/>
    <mergeCell ref="B54:B58"/>
    <mergeCell ref="C54:C58"/>
    <mergeCell ref="B59:B63"/>
    <mergeCell ref="A79:A83"/>
    <mergeCell ref="B79:B83"/>
    <mergeCell ref="C79:C83"/>
    <mergeCell ref="D79:D83"/>
    <mergeCell ref="A53:V53"/>
    <mergeCell ref="A59:A63"/>
    <mergeCell ref="B64:B68"/>
    <mergeCell ref="B69:B73"/>
    <mergeCell ref="C64:C68"/>
    <mergeCell ref="D89:D93"/>
    <mergeCell ref="M11:V11"/>
    <mergeCell ref="A74:A78"/>
    <mergeCell ref="B74:B78"/>
    <mergeCell ref="C74:C78"/>
    <mergeCell ref="D74:D78"/>
    <mergeCell ref="D64:D68"/>
    <mergeCell ref="A69:A73"/>
    <mergeCell ref="D43:D47"/>
    <mergeCell ref="B28:B32"/>
    <mergeCell ref="D110:D114"/>
    <mergeCell ref="D100:D104"/>
    <mergeCell ref="D105:D109"/>
    <mergeCell ref="B105:B109"/>
    <mergeCell ref="B100:B104"/>
    <mergeCell ref="A94:V94"/>
    <mergeCell ref="A110:A114"/>
    <mergeCell ref="B110:B114"/>
    <mergeCell ref="C100:C104"/>
    <mergeCell ref="A95:A99"/>
    <mergeCell ref="D84:D88"/>
    <mergeCell ref="C84:C88"/>
    <mergeCell ref="A100:A104"/>
    <mergeCell ref="D95:D99"/>
    <mergeCell ref="C95:C99"/>
    <mergeCell ref="B84:B88"/>
    <mergeCell ref="A89:A93"/>
    <mergeCell ref="B89:B93"/>
    <mergeCell ref="C89:C93"/>
    <mergeCell ref="B95:B99"/>
    <mergeCell ref="C115:C119"/>
    <mergeCell ref="A105:A109"/>
    <mergeCell ref="B135:B139"/>
    <mergeCell ref="C135:C139"/>
    <mergeCell ref="A130:A134"/>
    <mergeCell ref="B130:B134"/>
    <mergeCell ref="C130:C134"/>
    <mergeCell ref="A115:A119"/>
    <mergeCell ref="B115:B119"/>
    <mergeCell ref="D69:D73"/>
    <mergeCell ref="C105:C109"/>
    <mergeCell ref="A64:A68"/>
    <mergeCell ref="A84:A88"/>
    <mergeCell ref="A120:A124"/>
    <mergeCell ref="B120:B124"/>
    <mergeCell ref="C120:C124"/>
    <mergeCell ref="D120:D124"/>
    <mergeCell ref="D115:D119"/>
    <mergeCell ref="C110:C114"/>
    <mergeCell ref="D135:D139"/>
    <mergeCell ref="C125:C129"/>
    <mergeCell ref="D130:D134"/>
    <mergeCell ref="A125:A129"/>
    <mergeCell ref="B125:B129"/>
    <mergeCell ref="A135:A139"/>
    <mergeCell ref="A164:E164"/>
    <mergeCell ref="A163:E163"/>
    <mergeCell ref="A162:E162"/>
    <mergeCell ref="A160:E160"/>
    <mergeCell ref="A145:V145"/>
    <mergeCell ref="D125:D129"/>
    <mergeCell ref="A140:A144"/>
    <mergeCell ref="B140:B144"/>
    <mergeCell ref="C140:C144"/>
    <mergeCell ref="D140:D144"/>
  </mergeCells>
  <printOptions/>
  <pageMargins left="0.1968503937007874" right="0.1968503937007874" top="1.3779527559055118" bottom="0.3937007874015748" header="0.31496062992125984" footer="0.31496062992125984"/>
  <pageSetup fitToHeight="0" fitToWidth="1" horizontalDpi="600" verticalDpi="600" orientation="landscape" paperSize="9" scale="59" r:id="rId1"/>
  <headerFooter differentFirst="1">
    <oddHeader>&amp;R&amp;P</oddHeader>
  </headerFooter>
  <rowBreaks count="4" manualBreakCount="4">
    <brk id="22" max="21" man="1"/>
    <brk id="73" max="21" man="1"/>
    <brk id="99" max="21" man="1"/>
    <brk id="124" max="21" man="1"/>
  </rowBreaks>
  <colBreaks count="2" manualBreakCount="2">
    <brk id="7" max="154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60" zoomScaleNormal="60" zoomScalePageLayoutView="0" workbookViewId="0" topLeftCell="A1">
      <selection activeCell="N4" sqref="N4"/>
    </sheetView>
  </sheetViews>
  <sheetFormatPr defaultColWidth="9.00390625" defaultRowHeight="15.75"/>
  <cols>
    <col min="1" max="1" width="31.25390625" style="24" customWidth="1"/>
    <col min="2" max="2" width="11.00390625" style="24" customWidth="1"/>
    <col min="3" max="3" width="11.125" style="24" bestFit="1" customWidth="1"/>
    <col min="4" max="5" width="11.75390625" style="24" customWidth="1"/>
    <col min="6" max="6" width="10.625" style="24" customWidth="1"/>
    <col min="7" max="7" width="10.75390625" style="24" customWidth="1"/>
    <col min="8" max="8" width="10.50390625" style="24" customWidth="1"/>
    <col min="9" max="9" width="11.125" style="24" customWidth="1"/>
    <col min="10" max="10" width="10.50390625" style="24" customWidth="1"/>
    <col min="11" max="11" width="10.625" style="24" customWidth="1"/>
    <col min="12" max="17" width="10.50390625" style="24" customWidth="1"/>
    <col min="18" max="18" width="12.125" style="24" customWidth="1"/>
    <col min="19" max="22" width="9.00390625" style="24" hidden="1" customWidth="1"/>
    <col min="23" max="16384" width="9.00390625" style="24" customWidth="1"/>
  </cols>
  <sheetData>
    <row r="1" spans="1:18" ht="27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88" t="s">
        <v>117</v>
      </c>
      <c r="O1" s="88"/>
      <c r="P1" s="88"/>
      <c r="Q1" s="43"/>
      <c r="R1" s="45"/>
    </row>
    <row r="2" spans="1:18" ht="27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6"/>
      <c r="N2" s="93" t="s">
        <v>60</v>
      </c>
      <c r="O2" s="93"/>
      <c r="P2" s="93"/>
      <c r="Q2" s="43"/>
      <c r="R2" s="45"/>
    </row>
    <row r="3" spans="1:18" ht="27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5"/>
      <c r="N3" s="45" t="s">
        <v>61</v>
      </c>
      <c r="O3" s="45"/>
      <c r="P3" s="45"/>
      <c r="Q3" s="43"/>
      <c r="R3" s="45"/>
    </row>
    <row r="4" spans="1:18" ht="27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/>
      <c r="N4" s="45" t="s">
        <v>127</v>
      </c>
      <c r="O4" s="45"/>
      <c r="P4" s="45"/>
      <c r="Q4" s="43"/>
      <c r="R4" s="45"/>
    </row>
    <row r="5" spans="1:18" ht="20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9" ht="23.25" customHeight="1">
      <c r="A6" s="47"/>
      <c r="B6" s="47"/>
      <c r="C6" s="47"/>
      <c r="D6" s="47"/>
      <c r="E6" s="47"/>
      <c r="F6" s="47"/>
      <c r="G6" s="47"/>
      <c r="H6" s="43"/>
      <c r="I6" s="43"/>
      <c r="J6" s="43"/>
      <c r="K6" s="43"/>
      <c r="L6" s="43"/>
      <c r="M6" s="48"/>
      <c r="N6" s="88" t="s">
        <v>49</v>
      </c>
      <c r="O6" s="88"/>
      <c r="P6" s="88"/>
      <c r="Q6" s="43"/>
      <c r="R6" s="48"/>
      <c r="S6" s="26"/>
    </row>
    <row r="7" spans="1:19" ht="27.75">
      <c r="A7" s="49"/>
      <c r="B7" s="47"/>
      <c r="C7" s="47"/>
      <c r="D7" s="47"/>
      <c r="E7" s="47"/>
      <c r="F7" s="47"/>
      <c r="G7" s="47"/>
      <c r="H7" s="43"/>
      <c r="I7" s="43"/>
      <c r="J7" s="43"/>
      <c r="K7" s="43"/>
      <c r="L7" s="43"/>
      <c r="M7" s="45"/>
      <c r="N7" s="45" t="s">
        <v>31</v>
      </c>
      <c r="O7" s="45"/>
      <c r="P7" s="45"/>
      <c r="Q7" s="43"/>
      <c r="R7" s="45"/>
      <c r="S7" s="25"/>
    </row>
    <row r="8" spans="1:19" ht="27.75">
      <c r="A8" s="49"/>
      <c r="B8" s="47"/>
      <c r="C8" s="47"/>
      <c r="D8" s="47"/>
      <c r="E8" s="47"/>
      <c r="F8" s="47"/>
      <c r="G8" s="47"/>
      <c r="H8" s="43"/>
      <c r="I8" s="43"/>
      <c r="J8" s="43"/>
      <c r="K8" s="43"/>
      <c r="L8" s="43"/>
      <c r="M8" s="45"/>
      <c r="N8" s="45" t="s">
        <v>32</v>
      </c>
      <c r="O8" s="45"/>
      <c r="P8" s="45"/>
      <c r="Q8" s="43"/>
      <c r="R8" s="45"/>
      <c r="S8" s="25"/>
    </row>
    <row r="9" spans="1:19" ht="27.75">
      <c r="A9" s="49"/>
      <c r="B9" s="47"/>
      <c r="C9" s="47"/>
      <c r="D9" s="47"/>
      <c r="E9" s="47"/>
      <c r="F9" s="47"/>
      <c r="G9" s="47"/>
      <c r="H9" s="43"/>
      <c r="I9" s="43"/>
      <c r="J9" s="43"/>
      <c r="K9" s="43"/>
      <c r="L9" s="43"/>
      <c r="M9" s="45"/>
      <c r="N9" s="45" t="s">
        <v>111</v>
      </c>
      <c r="O9" s="45"/>
      <c r="P9" s="45"/>
      <c r="Q9" s="43"/>
      <c r="R9" s="45"/>
      <c r="S9" s="25"/>
    </row>
    <row r="10" spans="1:18" ht="27.75">
      <c r="A10" s="47"/>
      <c r="B10" s="47"/>
      <c r="C10" s="47"/>
      <c r="D10" s="47"/>
      <c r="E10" s="47"/>
      <c r="F10" s="47"/>
      <c r="G10" s="47"/>
      <c r="H10" s="47"/>
      <c r="I10" s="47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7.75">
      <c r="A11" s="47"/>
      <c r="B11" s="47"/>
      <c r="C11" s="47"/>
      <c r="D11" s="49"/>
      <c r="E11" s="49"/>
      <c r="F11" s="49"/>
      <c r="G11" s="47"/>
      <c r="H11" s="47"/>
      <c r="I11" s="47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27.75">
      <c r="A12" s="91" t="s">
        <v>50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27.75">
      <c r="A13" s="91" t="s">
        <v>51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15.75">
      <c r="C14" s="27"/>
    </row>
    <row r="15" spans="1:18" ht="18" customHeight="1">
      <c r="A15" s="94" t="s">
        <v>52</v>
      </c>
      <c r="B15" s="94" t="s">
        <v>102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1:18" ht="18.75">
      <c r="A16" s="94"/>
      <c r="B16" s="28" t="s">
        <v>1</v>
      </c>
      <c r="C16" s="28" t="s">
        <v>2</v>
      </c>
      <c r="D16" s="28" t="s">
        <v>3</v>
      </c>
      <c r="E16" s="28" t="s">
        <v>4</v>
      </c>
      <c r="F16" s="28" t="s">
        <v>5</v>
      </c>
      <c r="G16" s="28" t="s">
        <v>6</v>
      </c>
      <c r="H16" s="28" t="s">
        <v>7</v>
      </c>
      <c r="I16" s="28" t="s">
        <v>8</v>
      </c>
      <c r="J16" s="28" t="s">
        <v>9</v>
      </c>
      <c r="K16" s="28" t="s">
        <v>10</v>
      </c>
      <c r="L16" s="28" t="s">
        <v>11</v>
      </c>
      <c r="M16" s="28" t="s">
        <v>89</v>
      </c>
      <c r="N16" s="28" t="s">
        <v>90</v>
      </c>
      <c r="O16" s="28" t="s">
        <v>91</v>
      </c>
      <c r="P16" s="28" t="s">
        <v>92</v>
      </c>
      <c r="Q16" s="28" t="s">
        <v>93</v>
      </c>
      <c r="R16" s="28" t="s">
        <v>63</v>
      </c>
    </row>
    <row r="17" spans="1:18" ht="37.5">
      <c r="A17" s="29" t="s">
        <v>53</v>
      </c>
      <c r="B17" s="30">
        <f>B18+B19+B20+B21</f>
        <v>319064.7</v>
      </c>
      <c r="C17" s="30">
        <f aca="true" t="shared" si="0" ref="C17:K17">C18+C19+C20+C21</f>
        <v>297287.1</v>
      </c>
      <c r="D17" s="30">
        <f>D18+D19+D20+D21</f>
        <v>308650.8</v>
      </c>
      <c r="E17" s="30">
        <f t="shared" si="0"/>
        <v>404586</v>
      </c>
      <c r="F17" s="31">
        <f t="shared" si="0"/>
        <v>578238.6</v>
      </c>
      <c r="G17" s="31">
        <f t="shared" si="0"/>
        <v>262858.6</v>
      </c>
      <c r="H17" s="31">
        <f t="shared" si="0"/>
        <v>312076</v>
      </c>
      <c r="I17" s="31">
        <f t="shared" si="0"/>
        <v>274038.1</v>
      </c>
      <c r="J17" s="30">
        <f>J18+J19+J20+J21</f>
        <v>270956.6</v>
      </c>
      <c r="K17" s="30">
        <f t="shared" si="0"/>
        <v>294544.5</v>
      </c>
      <c r="L17" s="30">
        <f aca="true" t="shared" si="1" ref="L17:R17">L18+L19+L20+L21</f>
        <v>294544.5</v>
      </c>
      <c r="M17" s="30">
        <f t="shared" si="1"/>
        <v>294544.5</v>
      </c>
      <c r="N17" s="30">
        <f t="shared" si="1"/>
        <v>294544.5</v>
      </c>
      <c r="O17" s="30">
        <f>O18+O19+O20+O21</f>
        <v>253632</v>
      </c>
      <c r="P17" s="30">
        <f t="shared" si="1"/>
        <v>132926.6</v>
      </c>
      <c r="Q17" s="30">
        <f t="shared" si="1"/>
        <v>122784.3</v>
      </c>
      <c r="R17" s="30">
        <f t="shared" si="1"/>
        <v>4715277.4</v>
      </c>
    </row>
    <row r="18" spans="1:23" ht="37.5">
      <c r="A18" s="29" t="s">
        <v>54</v>
      </c>
      <c r="B18" s="30">
        <f>'Приложение 5'!E21+'Приложение 5'!E57+'Приложение 5'!E98+'Приложение 5'!E149+'Приложение 5'!E154</f>
        <v>259272.3</v>
      </c>
      <c r="C18" s="30">
        <f>'Приложение 5'!F21+'Приложение 5'!F57+'Приложение 5'!F98+'Приложение 5'!F149+'Приложение 5'!F154</f>
        <v>239989.5</v>
      </c>
      <c r="D18" s="30">
        <f>'Приложение 5'!G21+'Приложение 5'!G57+'Приложение 5'!G98+'Приложение 5'!G149+'Приложение 5'!G154+0.3</f>
        <v>253400.6</v>
      </c>
      <c r="E18" s="30">
        <f>'Приложение 5'!H21+'Приложение 5'!H57+'Приложение 5'!H98+'Приложение 5'!H149+'Приложение 5'!H154</f>
        <v>350767.1</v>
      </c>
      <c r="F18" s="30">
        <f>'Приложение 5'!I21+'Приложение 5'!I57+'Приложение 5'!I98+'Приложение 5'!I149+'Приложение 5'!I154</f>
        <v>373505.6</v>
      </c>
      <c r="G18" s="30">
        <f>'Приложение 5'!J21+'Приложение 5'!J57+'Приложение 5'!J98+'Приложение 5'!J149+'Приложение 5'!J154</f>
        <v>242199.8</v>
      </c>
      <c r="H18" s="30">
        <f>'Приложение 5'!K21+'Приложение 5'!K57+'Приложение 5'!K98+'Приложение 5'!K149+'Приложение 5'!K154</f>
        <v>278735.9</v>
      </c>
      <c r="I18" s="30">
        <f>'Приложение 5'!L21+'Приложение 5'!L57+'Приложение 5'!L98+'Приложение 5'!L149+'Приложение 5'!L154</f>
        <v>246853.3</v>
      </c>
      <c r="J18" s="30">
        <f>'Приложение 5'!M21+'Приложение 5'!M57+'Приложение 5'!M98+'Приложение 5'!M149+'Приложение 5'!M154</f>
        <v>246469.3</v>
      </c>
      <c r="K18" s="30">
        <f>'Приложение 5'!N21+'Приложение 5'!N57+'Приложение 5'!N98+'Приложение 5'!N149+'Приложение 5'!N154</f>
        <v>294544.5</v>
      </c>
      <c r="L18" s="30">
        <f>'Приложение 5'!O21+'Приложение 5'!O57+'Приложение 5'!O98+'Приложение 5'!O149+'Приложение 5'!O154</f>
        <v>294544.5</v>
      </c>
      <c r="M18" s="30">
        <f>'Приложение 5'!P21+'Приложение 5'!P57+'Приложение 5'!P98+'Приложение 5'!P149+'Приложение 5'!P154</f>
        <v>294544.5</v>
      </c>
      <c r="N18" s="30">
        <f>'Приложение 5'!Q21+'Приложение 5'!Q57+'Приложение 5'!Q98+'Приложение 5'!Q149+'Приложение 5'!Q154</f>
        <v>294544.5</v>
      </c>
      <c r="O18" s="30">
        <f>'Приложение 5'!R21+'Приложение 5'!R57+'Приложение 5'!R98+'Приложение 5'!R149+'Приложение 5'!R154</f>
        <v>253632</v>
      </c>
      <c r="P18" s="30">
        <f>'Приложение 5'!S21+'Приложение 5'!S57+'Приложение 5'!S98+'Приложение 5'!S149+'Приложение 5'!S154</f>
        <v>132926.6</v>
      </c>
      <c r="Q18" s="30">
        <f>'Приложение 5'!T21+'Приложение 5'!T57+'Приложение 5'!T98+'Приложение 5'!T149+'Приложение 5'!T154</f>
        <v>122784.3</v>
      </c>
      <c r="R18" s="30">
        <f>SUM(B18:Q18)</f>
        <v>4178714.3</v>
      </c>
      <c r="W18" s="27"/>
    </row>
    <row r="19" spans="1:18" ht="18.75">
      <c r="A19" s="29" t="s">
        <v>109</v>
      </c>
      <c r="B19" s="30">
        <f>'Приложение 5'!E20+'Приложение 5'!E56+'Приложение 5'!E97+'Приложение 5'!E148+'Приложение 5'!E153</f>
        <v>0</v>
      </c>
      <c r="C19" s="30">
        <f>'Приложение 5'!F20+'Приложение 5'!F56+'Приложение 5'!F97+'Приложение 5'!F148+'Приложение 5'!F153</f>
        <v>0</v>
      </c>
      <c r="D19" s="30">
        <f>'Приложение 5'!G20+'Приложение 5'!G56+'Приложение 5'!G97+'Приложение 5'!G148+'Приложение 5'!G153</f>
        <v>0</v>
      </c>
      <c r="E19" s="30">
        <f>'Приложение 5'!H20+'Приложение 5'!H56+'Приложение 5'!H97+'Приложение 5'!H148+'Приложение 5'!H153</f>
        <v>0</v>
      </c>
      <c r="F19" s="30">
        <f>'Приложение 5'!I20+'Приложение 5'!I56+'Приложение 5'!I97+'Приложение 5'!I148+'Приложение 5'!I153</f>
        <v>164033.3</v>
      </c>
      <c r="G19" s="30">
        <f>'Приложение 5'!J20+'Приложение 5'!J56+'Приложение 5'!J97+'Приложение 5'!J148+'Приложение 5'!J153</f>
        <v>16156</v>
      </c>
      <c r="H19" s="30">
        <f>'Приложение 5'!K20+'Приложение 5'!K56+'Приложение 5'!K97+'Приложение 5'!K148+'Приложение 5'!K153</f>
        <v>0</v>
      </c>
      <c r="I19" s="30">
        <f>'Приложение 5'!L20+'Приложение 5'!L56+'Приложение 5'!L97+'Приложение 5'!L148+'Приложение 5'!L153</f>
        <v>0</v>
      </c>
      <c r="J19" s="30">
        <f>'Приложение 5'!M20+'Приложение 5'!M56+'Приложение 5'!M97+'Приложение 5'!M148+'Приложение 5'!M153</f>
        <v>0</v>
      </c>
      <c r="K19" s="30">
        <f>'Приложение 5'!N20+'Приложение 5'!N56+'Приложение 5'!N97+'Приложение 5'!N148+'Приложение 5'!N153</f>
        <v>0</v>
      </c>
      <c r="L19" s="30">
        <f>'Приложение 5'!O20+'Приложение 5'!O56+'Приложение 5'!O97+'Приложение 5'!O148+'Приложение 5'!O153</f>
        <v>0</v>
      </c>
      <c r="M19" s="30">
        <f>'Приложение 5'!P20+'Приложение 5'!P56+'Приложение 5'!P97+'Приложение 5'!P148+'Приложение 5'!P153</f>
        <v>0</v>
      </c>
      <c r="N19" s="30">
        <f>'Приложение 5'!Q20+'Приложение 5'!Q56+'Приложение 5'!Q97+'Приложение 5'!Q148+'Приложение 5'!Q153</f>
        <v>0</v>
      </c>
      <c r="O19" s="30">
        <f>'Приложение 5'!R20+'Приложение 5'!R56+'Приложение 5'!R97+'Приложение 5'!R148+'Приложение 5'!R153</f>
        <v>0</v>
      </c>
      <c r="P19" s="30">
        <f>'Приложение 5'!S20+'Приложение 5'!S56+'Приложение 5'!S97+'Приложение 5'!S148+'Приложение 5'!S153</f>
        <v>0</v>
      </c>
      <c r="Q19" s="30">
        <f>'Приложение 5'!T20+'Приложение 5'!T56+'Приложение 5'!T97+'Приложение 5'!T148+'Приложение 5'!T153</f>
        <v>0</v>
      </c>
      <c r="R19" s="30">
        <f>SUM(B19:Q19)</f>
        <v>180189.3</v>
      </c>
    </row>
    <row r="20" spans="1:18" ht="18.75">
      <c r="A20" s="29" t="s">
        <v>110</v>
      </c>
      <c r="B20" s="30">
        <f>'Приложение 5'!E19+'Приложение 5'!E55+'Приложение 5'!E96+'Приложение 5'!E147+'Приложение 5'!E152</f>
        <v>58478.7</v>
      </c>
      <c r="C20" s="30">
        <f>'Приложение 5'!F19+'Приложение 5'!F55+'Приложение 5'!F96+'Приложение 5'!F147+'Приложение 5'!F152</f>
        <v>57297.6</v>
      </c>
      <c r="D20" s="30">
        <f>'Приложение 5'!G19+'Приложение 5'!G55+'Приложение 5'!G96+'Приложение 5'!G147+'Приложение 5'!G152</f>
        <v>34329.2</v>
      </c>
      <c r="E20" s="30">
        <f>'Приложение 5'!H19+'Приложение 5'!H55+'Приложение 5'!H96+'Приложение 5'!H147+'Приложение 5'!H152</f>
        <v>19649.9</v>
      </c>
      <c r="F20" s="30">
        <f>'Приложение 5'!I19+'Приложение 5'!I55+'Приложение 5'!I96+'Приложение 5'!I147+'Приложение 5'!I152</f>
        <v>39012.2</v>
      </c>
      <c r="G20" s="30">
        <f>'Приложение 5'!J19+'Приложение 5'!J55+'Приложение 5'!J96+'Приложение 5'!J147+'Приложение 5'!J152</f>
        <v>4502.8</v>
      </c>
      <c r="H20" s="30">
        <f>'Приложение 5'!K19+'Приложение 5'!K55+'Приложение 5'!K96+'Приложение 5'!K147+'Приложение 5'!K152</f>
        <v>33340.1</v>
      </c>
      <c r="I20" s="30">
        <f>'Приложение 5'!L19+'Приложение 5'!L55+'Приложение 5'!L96+'Приложение 5'!L147+'Приложение 5'!L152</f>
        <v>27184.8</v>
      </c>
      <c r="J20" s="30">
        <f>'Приложение 5'!M19+'Приложение 5'!M55+'Приложение 5'!M96+'Приложение 5'!M147+'Приложение 5'!M152</f>
        <v>24487.3</v>
      </c>
      <c r="K20" s="30">
        <f>'Приложение 5'!N19+'Приложение 5'!N55+'Приложение 5'!N96+'Приложение 5'!N147+'Приложение 5'!N152</f>
        <v>0</v>
      </c>
      <c r="L20" s="30">
        <f>'Приложение 5'!O19+'Приложение 5'!O55+'Приложение 5'!O96+'Приложение 5'!O147+'Приложение 5'!O152</f>
        <v>0</v>
      </c>
      <c r="M20" s="30">
        <f>'Приложение 5'!P19+'Приложение 5'!P55+'Приложение 5'!P96+'Приложение 5'!P147+'Приложение 5'!P152</f>
        <v>0</v>
      </c>
      <c r="N20" s="30">
        <f>'Приложение 5'!Q19+'Приложение 5'!Q55+'Приложение 5'!Q96+'Приложение 5'!Q147+'Приложение 5'!Q152</f>
        <v>0</v>
      </c>
      <c r="O20" s="30">
        <f>'Приложение 5'!R19+'Приложение 5'!R55+'Приложение 5'!R96+'Приложение 5'!R147+'Приложение 5'!R152</f>
        <v>0</v>
      </c>
      <c r="P20" s="30">
        <f>'Приложение 5'!S19+'Приложение 5'!S55+'Приложение 5'!S96+'Приложение 5'!S147+'Приложение 5'!S152</f>
        <v>0</v>
      </c>
      <c r="Q20" s="30">
        <f>'Приложение 5'!T19+'Приложение 5'!T55+'Приложение 5'!T96+'Приложение 5'!T147+'Приложение 5'!T152</f>
        <v>0</v>
      </c>
      <c r="R20" s="30">
        <f>SUM(B20:Q20)</f>
        <v>298282.6</v>
      </c>
    </row>
    <row r="21" spans="1:18" ht="37.5">
      <c r="A21" s="29" t="s">
        <v>55</v>
      </c>
      <c r="B21" s="30">
        <f>'Приложение 5'!E22+'Приложение 5'!E58+'Приложение 5'!E99+'Приложение 5'!E150+'Приложение 5'!E155</f>
        <v>1313.7</v>
      </c>
      <c r="C21" s="30">
        <f>'Приложение 5'!F22+'Приложение 5'!F58+'Приложение 5'!F99+'Приложение 5'!F150+'Приложение 5'!F155</f>
        <v>0</v>
      </c>
      <c r="D21" s="30">
        <f>'Приложение 5'!G22+'Приложение 5'!G58+'Приложение 5'!G99+'Приложение 5'!G150+'Приложение 5'!G155</f>
        <v>20921</v>
      </c>
      <c r="E21" s="30">
        <f>'Приложение 5'!H22+'Приложение 5'!H58+'Приложение 5'!H99+'Приложение 5'!H150+'Приложение 5'!H155</f>
        <v>34169</v>
      </c>
      <c r="F21" s="30">
        <f>'Приложение 5'!I22+'Приложение 5'!I58+'Приложение 5'!I99+'Приложение 5'!I150+'Приложение 5'!I155</f>
        <v>1687.5</v>
      </c>
      <c r="G21" s="30">
        <f>'Приложение 5'!J22+'Приложение 5'!J58+'Приложение 5'!J99+'Приложение 5'!J150+'Приложение 5'!J155</f>
        <v>0</v>
      </c>
      <c r="H21" s="30">
        <f>'Приложение 5'!K22+'Приложение 5'!K58+'Приложение 5'!K99+'Приложение 5'!K150+'Приложение 5'!K155</f>
        <v>0</v>
      </c>
      <c r="I21" s="30">
        <f>'Приложение 5'!L22+'Приложение 5'!L58+'Приложение 5'!L99+'Приложение 5'!L150+'Приложение 5'!L155</f>
        <v>0</v>
      </c>
      <c r="J21" s="30">
        <f>'Приложение 5'!M22+'Приложение 5'!M58+'Приложение 5'!M99+'Приложение 5'!M150+'Приложение 5'!M155</f>
        <v>0</v>
      </c>
      <c r="K21" s="30">
        <f>'Приложение 5'!N22+'Приложение 5'!N58+'Приложение 5'!N99+'Приложение 5'!N150+'Приложение 5'!N155</f>
        <v>0</v>
      </c>
      <c r="L21" s="30">
        <f>'Приложение 5'!O22+'Приложение 5'!O58+'Приложение 5'!O99+'Приложение 5'!O150+'Приложение 5'!O155</f>
        <v>0</v>
      </c>
      <c r="M21" s="30">
        <f>'Приложение 5'!P22+'Приложение 5'!P58+'Приложение 5'!P99+'Приложение 5'!P150+'Приложение 5'!P155</f>
        <v>0</v>
      </c>
      <c r="N21" s="30">
        <f>'Приложение 5'!Q22+'Приложение 5'!Q58+'Приложение 5'!Q99+'Приложение 5'!Q150+'Приложение 5'!Q155</f>
        <v>0</v>
      </c>
      <c r="O21" s="30">
        <f>'Приложение 5'!R22+'Приложение 5'!R58+'Приложение 5'!R99+'Приложение 5'!R150+'Приложение 5'!R155</f>
        <v>0</v>
      </c>
      <c r="P21" s="30">
        <f>'Приложение 5'!S22+'Приложение 5'!S58+'Приложение 5'!S99+'Приложение 5'!S150+'Приложение 5'!S155</f>
        <v>0</v>
      </c>
      <c r="Q21" s="30">
        <f>'Приложение 5'!T22+'Приложение 5'!T58+'Приложение 5'!T99+'Приложение 5'!T150+'Приложение 5'!T155</f>
        <v>0</v>
      </c>
      <c r="R21" s="30">
        <f>SUM(B21:Q21)</f>
        <v>58091.2</v>
      </c>
    </row>
    <row r="22" spans="1:18" ht="37.5">
      <c r="A22" s="29" t="s">
        <v>56</v>
      </c>
      <c r="B22" s="30">
        <f aca="true" t="shared" si="2" ref="B22:G22">B23+B24+B25+B26</f>
        <v>57027.6</v>
      </c>
      <c r="C22" s="30">
        <f t="shared" si="2"/>
        <v>0</v>
      </c>
      <c r="D22" s="30">
        <f t="shared" si="2"/>
        <v>5671.5</v>
      </c>
      <c r="E22" s="30">
        <f t="shared" si="2"/>
        <v>13514.2</v>
      </c>
      <c r="F22" s="30">
        <f t="shared" si="2"/>
        <v>69705.2</v>
      </c>
      <c r="G22" s="30">
        <f t="shared" si="2"/>
        <v>8434.6</v>
      </c>
      <c r="H22" s="30">
        <v>3000</v>
      </c>
      <c r="I22" s="30">
        <v>5342</v>
      </c>
      <c r="J22" s="30">
        <v>5342</v>
      </c>
      <c r="K22" s="30">
        <f>K23</f>
        <v>5342</v>
      </c>
      <c r="L22" s="30">
        <f aca="true" t="shared" si="3" ref="L22:Q22">L23</f>
        <v>5342</v>
      </c>
      <c r="M22" s="30">
        <f t="shared" si="3"/>
        <v>5342</v>
      </c>
      <c r="N22" s="30">
        <f t="shared" si="3"/>
        <v>5342</v>
      </c>
      <c r="O22" s="30">
        <f t="shared" si="3"/>
        <v>5342</v>
      </c>
      <c r="P22" s="30">
        <f t="shared" si="3"/>
        <v>5342</v>
      </c>
      <c r="Q22" s="30">
        <f t="shared" si="3"/>
        <v>5342</v>
      </c>
      <c r="R22" s="30">
        <f>R24+R23+R25+R26</f>
        <v>205431.1</v>
      </c>
    </row>
    <row r="23" spans="1:18" ht="37.5">
      <c r="A23" s="29" t="s">
        <v>57</v>
      </c>
      <c r="B23" s="30">
        <v>57027.6</v>
      </c>
      <c r="C23" s="30">
        <v>0</v>
      </c>
      <c r="D23" s="30">
        <v>5671.5</v>
      </c>
      <c r="E23" s="30">
        <v>13514.2</v>
      </c>
      <c r="F23" s="30">
        <v>26800.7</v>
      </c>
      <c r="G23" s="30">
        <f>3770+1572.4</f>
        <v>5342.4</v>
      </c>
      <c r="H23" s="30">
        <f>H22</f>
        <v>3000</v>
      </c>
      <c r="I23" s="30">
        <v>5342</v>
      </c>
      <c r="J23" s="30">
        <v>5342</v>
      </c>
      <c r="K23" s="30">
        <v>5342</v>
      </c>
      <c r="L23" s="30">
        <v>5342</v>
      </c>
      <c r="M23" s="30">
        <v>5342</v>
      </c>
      <c r="N23" s="30">
        <v>5342</v>
      </c>
      <c r="O23" s="30">
        <v>5342</v>
      </c>
      <c r="P23" s="30">
        <v>5342</v>
      </c>
      <c r="Q23" s="30">
        <v>5342</v>
      </c>
      <c r="R23" s="30">
        <f>SUM(B23:Q23)</f>
        <v>159434.4</v>
      </c>
    </row>
    <row r="24" spans="1:18" ht="18.75">
      <c r="A24" s="29" t="s">
        <v>109</v>
      </c>
      <c r="B24" s="30">
        <v>0</v>
      </c>
      <c r="C24" s="30">
        <v>0</v>
      </c>
      <c r="D24" s="30">
        <v>0</v>
      </c>
      <c r="E24" s="30">
        <v>0</v>
      </c>
      <c r="F24" s="30">
        <v>42904.5</v>
      </c>
      <c r="G24" s="30">
        <v>3092.2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f>SUM(B24:Q24)</f>
        <v>45996.7</v>
      </c>
    </row>
    <row r="25" spans="1:18" ht="18.75">
      <c r="A25" s="29" t="s">
        <v>110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f>SUM(B25:Q25)</f>
        <v>0</v>
      </c>
    </row>
    <row r="26" spans="1:18" ht="37.5">
      <c r="A26" s="29" t="s">
        <v>58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f>SUM(B26:Q26)</f>
        <v>0</v>
      </c>
    </row>
    <row r="27" spans="1:18" ht="37.5">
      <c r="A27" s="29" t="s">
        <v>59</v>
      </c>
      <c r="B27" s="30">
        <f>B28+B29+B30+B31</f>
        <v>262037.1</v>
      </c>
      <c r="C27" s="30">
        <f aca="true" t="shared" si="4" ref="C27:L27">C28+C29+C30+C31</f>
        <v>297287.1</v>
      </c>
      <c r="D27" s="30">
        <f>D28+D29+D30+D31</f>
        <v>302979.3</v>
      </c>
      <c r="E27" s="30">
        <f t="shared" si="4"/>
        <v>391071.8</v>
      </c>
      <c r="F27" s="30">
        <f t="shared" si="4"/>
        <v>508533.4</v>
      </c>
      <c r="G27" s="30">
        <f t="shared" si="4"/>
        <v>254424</v>
      </c>
      <c r="H27" s="30">
        <f t="shared" si="4"/>
        <v>309076</v>
      </c>
      <c r="I27" s="30">
        <f t="shared" si="4"/>
        <v>268696.1</v>
      </c>
      <c r="J27" s="30">
        <f t="shared" si="4"/>
        <v>265614.6</v>
      </c>
      <c r="K27" s="30">
        <f t="shared" si="4"/>
        <v>289202.5</v>
      </c>
      <c r="L27" s="30">
        <f t="shared" si="4"/>
        <v>289202.5</v>
      </c>
      <c r="M27" s="30">
        <f aca="true" t="shared" si="5" ref="M27:R27">M28+M29+M30+M31</f>
        <v>289202.5</v>
      </c>
      <c r="N27" s="30">
        <f t="shared" si="5"/>
        <v>289202.5</v>
      </c>
      <c r="O27" s="30">
        <f t="shared" si="5"/>
        <v>248290</v>
      </c>
      <c r="P27" s="30">
        <f t="shared" si="5"/>
        <v>127584.6</v>
      </c>
      <c r="Q27" s="30">
        <f t="shared" si="5"/>
        <v>117442.3</v>
      </c>
      <c r="R27" s="30">
        <f t="shared" si="5"/>
        <v>4509846.3</v>
      </c>
    </row>
    <row r="28" spans="1:18" ht="37.5">
      <c r="A28" s="29" t="s">
        <v>57</v>
      </c>
      <c r="B28" s="30">
        <f>B18-B23</f>
        <v>202244.7</v>
      </c>
      <c r="C28" s="30">
        <f aca="true" t="shared" si="6" ref="C28:L31">C18-C23</f>
        <v>239989.5</v>
      </c>
      <c r="D28" s="30">
        <f t="shared" si="6"/>
        <v>247729.1</v>
      </c>
      <c r="E28" s="30">
        <f t="shared" si="6"/>
        <v>337252.9</v>
      </c>
      <c r="F28" s="30">
        <f>F18-F23</f>
        <v>346704.9</v>
      </c>
      <c r="G28" s="30">
        <f t="shared" si="6"/>
        <v>236857.4</v>
      </c>
      <c r="H28" s="30">
        <f t="shared" si="6"/>
        <v>275735.9</v>
      </c>
      <c r="I28" s="30">
        <f t="shared" si="6"/>
        <v>241511.3</v>
      </c>
      <c r="J28" s="30">
        <f t="shared" si="6"/>
        <v>241127.3</v>
      </c>
      <c r="K28" s="30">
        <f t="shared" si="6"/>
        <v>289202.5</v>
      </c>
      <c r="L28" s="30">
        <f t="shared" si="6"/>
        <v>289202.5</v>
      </c>
      <c r="M28" s="30">
        <f aca="true" t="shared" si="7" ref="M28:Q31">M18-M23</f>
        <v>289202.5</v>
      </c>
      <c r="N28" s="30">
        <f t="shared" si="7"/>
        <v>289202.5</v>
      </c>
      <c r="O28" s="30">
        <f t="shared" si="7"/>
        <v>248290</v>
      </c>
      <c r="P28" s="30">
        <f t="shared" si="7"/>
        <v>127584.6</v>
      </c>
      <c r="Q28" s="30">
        <f t="shared" si="7"/>
        <v>117442.3</v>
      </c>
      <c r="R28" s="30">
        <f>SUM(B28:Q28)</f>
        <v>4019279.9</v>
      </c>
    </row>
    <row r="29" spans="1:18" ht="18.75">
      <c r="A29" s="29" t="s">
        <v>109</v>
      </c>
      <c r="B29" s="30">
        <f>B19-B24</f>
        <v>0</v>
      </c>
      <c r="C29" s="30">
        <f t="shared" si="6"/>
        <v>0</v>
      </c>
      <c r="D29" s="30">
        <f t="shared" si="6"/>
        <v>0</v>
      </c>
      <c r="E29" s="30">
        <f t="shared" si="6"/>
        <v>0</v>
      </c>
      <c r="F29" s="30">
        <f t="shared" si="6"/>
        <v>121128.8</v>
      </c>
      <c r="G29" s="30">
        <f t="shared" si="6"/>
        <v>13063.8</v>
      </c>
      <c r="H29" s="30">
        <f t="shared" si="6"/>
        <v>0</v>
      </c>
      <c r="I29" s="30">
        <f t="shared" si="6"/>
        <v>0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7"/>
        <v>0</v>
      </c>
      <c r="N29" s="30">
        <f t="shared" si="7"/>
        <v>0</v>
      </c>
      <c r="O29" s="30">
        <f t="shared" si="7"/>
        <v>0</v>
      </c>
      <c r="P29" s="30">
        <f t="shared" si="7"/>
        <v>0</v>
      </c>
      <c r="Q29" s="30">
        <f t="shared" si="7"/>
        <v>0</v>
      </c>
      <c r="R29" s="30">
        <f>SUM(B29:Q29)</f>
        <v>134192.6</v>
      </c>
    </row>
    <row r="30" spans="1:18" ht="18.75">
      <c r="A30" s="29" t="s">
        <v>110</v>
      </c>
      <c r="B30" s="30">
        <f>B20-B25</f>
        <v>58478.7</v>
      </c>
      <c r="C30" s="30">
        <f t="shared" si="6"/>
        <v>57297.6</v>
      </c>
      <c r="D30" s="30">
        <f t="shared" si="6"/>
        <v>34329.2</v>
      </c>
      <c r="E30" s="30">
        <f t="shared" si="6"/>
        <v>19649.9</v>
      </c>
      <c r="F30" s="30">
        <f t="shared" si="6"/>
        <v>39012.2</v>
      </c>
      <c r="G30" s="30">
        <f t="shared" si="6"/>
        <v>4502.8</v>
      </c>
      <c r="H30" s="30">
        <f t="shared" si="6"/>
        <v>33340.1</v>
      </c>
      <c r="I30" s="30">
        <f t="shared" si="6"/>
        <v>27184.8</v>
      </c>
      <c r="J30" s="30">
        <f t="shared" si="6"/>
        <v>24487.3</v>
      </c>
      <c r="K30" s="30">
        <f t="shared" si="6"/>
        <v>0</v>
      </c>
      <c r="L30" s="30">
        <f t="shared" si="6"/>
        <v>0</v>
      </c>
      <c r="M30" s="30">
        <f t="shared" si="7"/>
        <v>0</v>
      </c>
      <c r="N30" s="30">
        <f t="shared" si="7"/>
        <v>0</v>
      </c>
      <c r="O30" s="30">
        <f t="shared" si="7"/>
        <v>0</v>
      </c>
      <c r="P30" s="30">
        <f t="shared" si="7"/>
        <v>0</v>
      </c>
      <c r="Q30" s="30">
        <f t="shared" si="7"/>
        <v>0</v>
      </c>
      <c r="R30" s="30">
        <f>SUM(B30:Q30)</f>
        <v>298282.6</v>
      </c>
    </row>
    <row r="31" spans="1:18" ht="37.5">
      <c r="A31" s="29" t="s">
        <v>58</v>
      </c>
      <c r="B31" s="30">
        <f>B21-B26</f>
        <v>1313.7</v>
      </c>
      <c r="C31" s="30">
        <f t="shared" si="6"/>
        <v>0</v>
      </c>
      <c r="D31" s="30">
        <f t="shared" si="6"/>
        <v>20921</v>
      </c>
      <c r="E31" s="30">
        <f t="shared" si="6"/>
        <v>34169</v>
      </c>
      <c r="F31" s="30">
        <f t="shared" si="6"/>
        <v>1687.5</v>
      </c>
      <c r="G31" s="30">
        <f t="shared" si="6"/>
        <v>0</v>
      </c>
      <c r="H31" s="30">
        <f t="shared" si="6"/>
        <v>0</v>
      </c>
      <c r="I31" s="30">
        <f t="shared" si="6"/>
        <v>0</v>
      </c>
      <c r="J31" s="30">
        <f t="shared" si="6"/>
        <v>0</v>
      </c>
      <c r="K31" s="30">
        <f t="shared" si="6"/>
        <v>0</v>
      </c>
      <c r="L31" s="30">
        <f t="shared" si="6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0</v>
      </c>
      <c r="Q31" s="30">
        <f t="shared" si="7"/>
        <v>0</v>
      </c>
      <c r="R31" s="30">
        <f>SUM(B31:Q31)</f>
        <v>58091.2</v>
      </c>
    </row>
    <row r="32" ht="42" customHeight="1"/>
    <row r="33" spans="1:22" ht="24">
      <c r="A33" s="89"/>
      <c r="B33" s="89"/>
      <c r="C33" s="89"/>
      <c r="D33" s="89"/>
      <c r="E33" s="89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  <c r="S33" s="34"/>
      <c r="T33" s="34"/>
      <c r="U33" s="34"/>
      <c r="V33" s="34"/>
    </row>
    <row r="34" spans="1:22" ht="24">
      <c r="A34" s="89"/>
      <c r="B34" s="89"/>
      <c r="C34" s="89"/>
      <c r="D34" s="89"/>
      <c r="E34" s="89"/>
      <c r="F34" s="2"/>
      <c r="G34" s="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1:20" ht="18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92"/>
      <c r="M35" s="92"/>
      <c r="N35" s="92"/>
      <c r="O35" s="92"/>
      <c r="P35" s="92"/>
      <c r="Q35" s="92"/>
      <c r="R35" s="92"/>
      <c r="S35" s="37"/>
      <c r="T35" s="37"/>
    </row>
    <row r="36" spans="1:20" ht="15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37"/>
    </row>
    <row r="37" spans="1:18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</sheetData>
  <sheetProtection/>
  <mergeCells count="11">
    <mergeCell ref="N1:P1"/>
    <mergeCell ref="N2:P2"/>
    <mergeCell ref="A15:A16"/>
    <mergeCell ref="B15:R15"/>
    <mergeCell ref="A33:E33"/>
    <mergeCell ref="N6:P6"/>
    <mergeCell ref="A34:E34"/>
    <mergeCell ref="H34:V34"/>
    <mergeCell ref="A12:R12"/>
    <mergeCell ref="A13:R13"/>
    <mergeCell ref="L35:R35"/>
  </mergeCells>
  <printOptions/>
  <pageMargins left="0.7480314960629921" right="0.7480314960629921" top="1.3779527559055118" bottom="0.3937007874015748" header="0.31496062992125984" footer="0.31496062992125984"/>
  <pageSetup fitToHeight="1" fitToWidth="1" horizontalDpi="600" verticalDpi="600" orientation="landscape" paperSize="9" scale="56" r:id="rId1"/>
  <headerFooter differentFirst="1">
    <oddHeader>&amp;R&amp;P</oddHeader>
  </headerFooter>
  <rowBreaks count="1" manualBreakCount="1">
    <brk id="2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Q86"/>
  <sheetViews>
    <sheetView view="pageBreakPreview" zoomScale="60" zoomScalePageLayoutView="0" workbookViewId="0" topLeftCell="A1">
      <selection activeCell="L30" sqref="L30:M30"/>
    </sheetView>
  </sheetViews>
  <sheetFormatPr defaultColWidth="9.00390625" defaultRowHeight="15.75"/>
  <cols>
    <col min="1" max="1" width="6.25390625" style="5" customWidth="1"/>
    <col min="2" max="2" width="25.125" style="5" customWidth="1"/>
    <col min="3" max="3" width="13.875" style="5" customWidth="1"/>
    <col min="4" max="4" width="14.875" style="5" customWidth="1"/>
    <col min="5" max="12" width="8.875" style="5" customWidth="1"/>
    <col min="13" max="13" width="13.875" style="5" customWidth="1"/>
    <col min="14" max="16" width="8.875" style="5" customWidth="1"/>
    <col min="17" max="17" width="14.50390625" style="5" customWidth="1"/>
    <col min="18" max="16384" width="9.00390625" style="5" customWidth="1"/>
  </cols>
  <sheetData>
    <row r="20" ht="18.75">
      <c r="H20" s="5" t="s">
        <v>118</v>
      </c>
    </row>
    <row r="29" spans="1:17" ht="26.25">
      <c r="A29" s="6" t="s">
        <v>121</v>
      </c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6" ht="26.25">
      <c r="A30" s="8" t="s">
        <v>122</v>
      </c>
      <c r="B30" s="8"/>
      <c r="C30" s="8"/>
      <c r="D30" s="8"/>
      <c r="E30" s="8"/>
      <c r="F30" s="8"/>
      <c r="G30" s="8"/>
      <c r="H30" s="7"/>
      <c r="I30" s="7"/>
      <c r="J30" s="7"/>
      <c r="K30" s="7"/>
      <c r="L30" s="97" t="s">
        <v>123</v>
      </c>
      <c r="M30" s="97"/>
      <c r="N30" s="7"/>
      <c r="O30" s="7"/>
      <c r="P30" s="7"/>
    </row>
    <row r="31" spans="1:17" ht="26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6.25">
      <c r="A32" s="6" t="s">
        <v>67</v>
      </c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4" ht="26.25">
      <c r="A33" s="95" t="s">
        <v>66</v>
      </c>
      <c r="B33" s="95"/>
      <c r="C33" s="95"/>
      <c r="D33" s="95"/>
      <c r="E33" s="95"/>
      <c r="F33" s="95"/>
      <c r="G33" s="95"/>
      <c r="H33" s="7"/>
      <c r="I33" s="7"/>
      <c r="J33" s="7"/>
      <c r="K33" s="9"/>
      <c r="L33" s="97" t="s">
        <v>68</v>
      </c>
      <c r="M33" s="97"/>
      <c r="N33" s="97"/>
    </row>
    <row r="84" s="3" customFormat="1" ht="18"/>
    <row r="85" s="4" customFormat="1" ht="18.75"/>
    <row r="86" spans="8:9" ht="18.75">
      <c r="H86" s="96"/>
      <c r="I86" s="96"/>
    </row>
  </sheetData>
  <sheetProtection/>
  <mergeCells count="4">
    <mergeCell ref="A33:G33"/>
    <mergeCell ref="H86:I86"/>
    <mergeCell ref="L30:M30"/>
    <mergeCell ref="L33:N33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ПравПортал</cp:lastModifiedBy>
  <cp:lastPrinted>2021-03-12T08:43:08Z</cp:lastPrinted>
  <dcterms:created xsi:type="dcterms:W3CDTF">2014-05-05T02:33:31Z</dcterms:created>
  <dcterms:modified xsi:type="dcterms:W3CDTF">2021-04-02T03:36:48Z</dcterms:modified>
  <cp:category/>
  <cp:version/>
  <cp:contentType/>
  <cp:contentStatus/>
</cp:coreProperties>
</file>