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830" activeTab="0"/>
  </bookViews>
  <sheets>
    <sheet name="Лист1" sheetId="1" r:id="rId1"/>
    <sheet name="Лист3" sheetId="2" state="hidden" r:id="rId2"/>
    <sheet name="Лист2" sheetId="3" state="hidden" r:id="rId3"/>
    <sheet name="Отчет о совместимости" sheetId="4" state="hidden" r:id="rId4"/>
    <sheet name="согласование" sheetId="5" state="hidden" r:id="rId5"/>
  </sheets>
  <definedNames>
    <definedName name="_xlnm._FilterDatabase" localSheetId="0" hidden="1">'Лист1'!$A$24:$K$390</definedName>
    <definedName name="_xlnm.Print_Titles" localSheetId="0">'Лист1'!$24:$24</definedName>
    <definedName name="_xlnm.Print_Area" localSheetId="0">'Лист1'!$B$1:$K$390</definedName>
  </definedNames>
  <calcPr fullCalcOnLoad="1"/>
</workbook>
</file>

<file path=xl/sharedStrings.xml><?xml version="1.0" encoding="utf-8"?>
<sst xmlns="http://schemas.openxmlformats.org/spreadsheetml/2006/main" count="462" uniqueCount="264">
  <si>
    <t>Приложение 1</t>
  </si>
  <si>
    <t xml:space="preserve">к муниципальной программе </t>
  </si>
  <si>
    <t xml:space="preserve">«Обеспечение устойчивого </t>
  </si>
  <si>
    <t xml:space="preserve">сокращения непригодного </t>
  </si>
  <si>
    <t xml:space="preserve">для проживания жилищного </t>
  </si>
  <si>
    <t>фонда города Барнаула</t>
  </si>
  <si>
    <t>на 2019-2025 годы»</t>
  </si>
  <si>
    <t>ПЕРЕЧЕНЬ</t>
  </si>
  <si>
    <t>многоквартирных домов, признанных аварийными и подлежащими сносу</t>
  </si>
  <si>
    <t>или реконструкции с 01.01.2012 по 01.01.2017</t>
  </si>
  <si>
    <t>№ п/п</t>
  </si>
  <si>
    <t>Адрес многоквартирного дома</t>
  </si>
  <si>
    <t>Число жителей, планируемых к переселению</t>
  </si>
  <si>
    <t>Количество расселяемых жилых помещений</t>
  </si>
  <si>
    <t>Расселяемая площадь жилых помещений</t>
  </si>
  <si>
    <t xml:space="preserve">Объем финансирования </t>
  </si>
  <si>
    <t>Планируемая дата окончания расселения</t>
  </si>
  <si>
    <t>Всего:</t>
  </si>
  <si>
    <t>в том числе:</t>
  </si>
  <si>
    <t>за счет средств бюджета Алтайского края</t>
  </si>
  <si>
    <t>за счет средств местного бюджета</t>
  </si>
  <si>
    <t>чел.</t>
  </si>
  <si>
    <t>ед.</t>
  </si>
  <si>
    <t>кв.м</t>
  </si>
  <si>
    <t>руб.</t>
  </si>
  <si>
    <t>в 2020 году</t>
  </si>
  <si>
    <t>пер.Промышленный 3-й, 3</t>
  </si>
  <si>
    <t>пр-кт Ленина, 127</t>
  </si>
  <si>
    <t>пр-кт Ленина, 129/3</t>
  </si>
  <si>
    <t>пр-кт Ленина, 183</t>
  </si>
  <si>
    <t>проезд Заводской 9-й, 12</t>
  </si>
  <si>
    <t>ул.Беляева, 18</t>
  </si>
  <si>
    <t>ул.Беляева, 20</t>
  </si>
  <si>
    <t>ул.Карла Маркса, 66</t>
  </si>
  <si>
    <t>ул.Кутузова, 10</t>
  </si>
  <si>
    <t>ул.Кутузова, 12</t>
  </si>
  <si>
    <t>ул.Смирнова, 5</t>
  </si>
  <si>
    <t>ул.Ярных, 29</t>
  </si>
  <si>
    <t>ул.Мало-Олонская, 29</t>
  </si>
  <si>
    <t>ул.Чкалова, 10а</t>
  </si>
  <si>
    <t>ул.Никитина, 129</t>
  </si>
  <si>
    <t>ул.Папанинцев, 179а</t>
  </si>
  <si>
    <t>ул.Ползунова, 8</t>
  </si>
  <si>
    <t>ул.Привокзальная, 17</t>
  </si>
  <si>
    <t>ул.Пушкина, 29в</t>
  </si>
  <si>
    <t>ул.Пушкина, 88</t>
  </si>
  <si>
    <t>ул.Северо-Западная, 11</t>
  </si>
  <si>
    <t>ул.Северо-Западная, 9</t>
  </si>
  <si>
    <t>ул.Эмилии Алексеевой, 21</t>
  </si>
  <si>
    <t>ул.Главная, 2</t>
  </si>
  <si>
    <t>ул.Главная, 6</t>
  </si>
  <si>
    <t>ул.Карагандинская, 15</t>
  </si>
  <si>
    <t>ул.Северо-Западная, 13</t>
  </si>
  <si>
    <t>ул.Смирнова, 3</t>
  </si>
  <si>
    <t>проезд Канатный, 71</t>
  </si>
  <si>
    <t>ул.Кирова, 8а</t>
  </si>
  <si>
    <t>в 2021 году</t>
  </si>
  <si>
    <t>ул.Лермонтова, 36</t>
  </si>
  <si>
    <t>ул.Анатолия, 146</t>
  </si>
  <si>
    <t>ул.Гоголя, 240</t>
  </si>
  <si>
    <t>ул.Тимуровская, 50</t>
  </si>
  <si>
    <t>ул.Ярных, 52</t>
  </si>
  <si>
    <t>пер.Колхозный, 32</t>
  </si>
  <si>
    <t>пр-кт Калинина, 49</t>
  </si>
  <si>
    <t>Всего по этапу 2021-2022 годов                  по г.Барнаулу, в том числе:</t>
  </si>
  <si>
    <t>в 2022 году</t>
  </si>
  <si>
    <t>проезд Канатный, 55</t>
  </si>
  <si>
    <t>Всего по этапу 2022-2023 годов                  по г.Барнаулу, в том числе:</t>
  </si>
  <si>
    <t>в 2023 году</t>
  </si>
  <si>
    <t>ул.Бехтерева, 1</t>
  </si>
  <si>
    <t>ул.Водников, 20</t>
  </si>
  <si>
    <t>ул.Водников, 27</t>
  </si>
  <si>
    <t>ул.Водников, 28</t>
  </si>
  <si>
    <t>ул.Водников, 30</t>
  </si>
  <si>
    <t>ул.Водников, 39</t>
  </si>
  <si>
    <t>ул.Восточная, 100</t>
  </si>
  <si>
    <t>ул.Кольцова, 6</t>
  </si>
  <si>
    <t>ул.Короленко, 97</t>
  </si>
  <si>
    <t>ул.Куета, 5</t>
  </si>
  <si>
    <t>ул.Мамонтова, 246</t>
  </si>
  <si>
    <t>ул.Петра Сухова, 36</t>
  </si>
  <si>
    <t>ул.Петра Сухова, 38</t>
  </si>
  <si>
    <t>ул.Петра Сухова, 4</t>
  </si>
  <si>
    <t>ул.Петра Сухова, 51</t>
  </si>
  <si>
    <t>ул.Петра Сухова, 8</t>
  </si>
  <si>
    <t>ул.П.С.Кулагина, 36</t>
  </si>
  <si>
    <t>ул.П.С.Кулагина, 66</t>
  </si>
  <si>
    <t>ул.Силикатная, 13</t>
  </si>
  <si>
    <t>ул.Смирнова, 79</t>
  </si>
  <si>
    <t>ул.Советской Армии, 54</t>
  </si>
  <si>
    <t>ул.Советской Армии, 64</t>
  </si>
  <si>
    <t>ул.Строительная 2-я, 46</t>
  </si>
  <si>
    <t>ул.Тимуровская, 24</t>
  </si>
  <si>
    <t>ул.Тимуровская, 32</t>
  </si>
  <si>
    <t>ул.Цеховая, 14а</t>
  </si>
  <si>
    <t>ул.Чеглецова, 11</t>
  </si>
  <si>
    <t>ул.Чеглецова, 13</t>
  </si>
  <si>
    <t>ул.Чехова, 7</t>
  </si>
  <si>
    <t>ул.Чкалова, 54</t>
  </si>
  <si>
    <t>пер.Капитальный, 39</t>
  </si>
  <si>
    <t>ул.80 Гвардейской Дивизии, 50</t>
  </si>
  <si>
    <t>ул.80 Гвардейской Дивизии, 54</t>
  </si>
  <si>
    <t>ул.Анатолия, 96</t>
  </si>
  <si>
    <t>ул.Водников, 26</t>
  </si>
  <si>
    <t>ул.Водопроводная, 115</t>
  </si>
  <si>
    <t>ул.Водопроводная, 119</t>
  </si>
  <si>
    <t>ул.Декабристов, 6</t>
  </si>
  <si>
    <t>ул.Декабристов, 8</t>
  </si>
  <si>
    <t>ул.Кольцова, 2</t>
  </si>
  <si>
    <t>ул.Лермонтова, 7</t>
  </si>
  <si>
    <t>ул.Линейная, 28</t>
  </si>
  <si>
    <t>ул.Эмилии Алексеевой, 11</t>
  </si>
  <si>
    <t>ул.Интернациональная, 4а</t>
  </si>
  <si>
    <t>ул.Карагандинская, 11</t>
  </si>
  <si>
    <t>ул.Максима Горького, 22</t>
  </si>
  <si>
    <t>ул.Мамонтова, 244</t>
  </si>
  <si>
    <t>ул.Маяковского, 10</t>
  </si>
  <si>
    <t>ул.Маяковского, 14</t>
  </si>
  <si>
    <t>ул.Парижской Коммуны, 66</t>
  </si>
  <si>
    <t>ул.Петра Сухова, 50</t>
  </si>
  <si>
    <t>ул.П.С.Кулагина, 13</t>
  </si>
  <si>
    <t>ул.Рылеева, 5</t>
  </si>
  <si>
    <t>ул.Рылеева, 9</t>
  </si>
  <si>
    <t>ул.Силикатная, 7</t>
  </si>
  <si>
    <t>ул.Советской Армии, 164</t>
  </si>
  <si>
    <t>ул.Строительная 2-я, 21а</t>
  </si>
  <si>
    <t>ул.Строительная 2-я, 30</t>
  </si>
  <si>
    <t>ул.Строительная 2-я, 60</t>
  </si>
  <si>
    <t>ул.Тимуровская, 42</t>
  </si>
  <si>
    <t>ул.Цеховая, 14</t>
  </si>
  <si>
    <t>ул.Чудненко, 5</t>
  </si>
  <si>
    <t>ул.Эмилии Алексеевой, 17</t>
  </si>
  <si>
    <t>ул.Южные Мастерские, 8</t>
  </si>
  <si>
    <t>ул.Якорная, 4</t>
  </si>
  <si>
    <t>ул.Ярных, 25</t>
  </si>
  <si>
    <t>б-р 9 Января, 98а</t>
  </si>
  <si>
    <t>пр-кт Ленина, 129, корп. 2</t>
  </si>
  <si>
    <t>пр-кт Ленина, 173</t>
  </si>
  <si>
    <t>ул.Петра Сухова, 83б</t>
  </si>
  <si>
    <t>ул.Пролетарская, 11а</t>
  </si>
  <si>
    <t>ул.Петра Сухова, 83</t>
  </si>
  <si>
    <t>ул.Профинтерна, 20</t>
  </si>
  <si>
    <t>ул.Рылеева, 11</t>
  </si>
  <si>
    <t>ул.Рылеева, 13</t>
  </si>
  <si>
    <t>ул.Смирнова, 98</t>
  </si>
  <si>
    <t>ул.Советской Армии, 56</t>
  </si>
  <si>
    <t>ул.Советской Армии, 85</t>
  </si>
  <si>
    <t>ул.Хлебозаводская, 16</t>
  </si>
  <si>
    <t>ул.Чкалова, 229</t>
  </si>
  <si>
    <t>ул.Ярных, 23</t>
  </si>
  <si>
    <t>Всего по этапу 2019-2020 годов по г.Барнаулу, в том числе:</t>
  </si>
  <si>
    <t>Всего по этапу 2020-2021 годов по г.Барнаулу, в том числе:</t>
  </si>
  <si>
    <t>Отчет о совместимости для Приложение 1 для Прессы совмещ провер.xls</t>
  </si>
  <si>
    <t>Дата отчета: 19.03.2020 13:59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</si>
  <si>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</si>
  <si>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</si>
  <si>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</si>
  <si>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</si>
  <si>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</si>
  <si>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</si>
  <si>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№106-4</t>
  </si>
  <si>
    <t>№106-5</t>
  </si>
  <si>
    <t>№106-6</t>
  </si>
  <si>
    <t>2022-2023</t>
  </si>
  <si>
    <t>2023-2024</t>
  </si>
  <si>
    <t>2024-2025</t>
  </si>
  <si>
    <t>ул.Ярных, 50</t>
  </si>
  <si>
    <t>ул.Линейная, 12</t>
  </si>
  <si>
    <t>ул.Силикатная, 14</t>
  </si>
  <si>
    <t>ул.Юрина, 4</t>
  </si>
  <si>
    <t>ул.Петра Сухова, 59</t>
  </si>
  <si>
    <t>ул.Силикатная, 9</t>
  </si>
  <si>
    <t>ул.Смирнова, 71</t>
  </si>
  <si>
    <t>ул.Смирнова, 73</t>
  </si>
  <si>
    <t>ул.Пушкина, 77</t>
  </si>
  <si>
    <t>ул.Эмилии Алексеевой, 13</t>
  </si>
  <si>
    <t>ул.80 Гвардейской Дивизии, 56</t>
  </si>
  <si>
    <t>ул.Гоголя, 101а</t>
  </si>
  <si>
    <t>пер.Трудовой, 6</t>
  </si>
  <si>
    <t>ул.Антона Петрова, 105</t>
  </si>
  <si>
    <t>№106-3</t>
  </si>
  <si>
    <t>2021-2022</t>
  </si>
  <si>
    <t xml:space="preserve">к постановлению </t>
  </si>
  <si>
    <t>администрации города</t>
  </si>
  <si>
    <t>ул.Водников, 50</t>
  </si>
  <si>
    <t>ул.Тимуровская, 54</t>
  </si>
  <si>
    <t>ул.Петра Сухова, 16</t>
  </si>
  <si>
    <t>ул.Советской Армии, 52</t>
  </si>
  <si>
    <t>ул.Водопроводная, 74</t>
  </si>
  <si>
    <t>ул.Глушкова, 20</t>
  </si>
  <si>
    <t>ул.Интернациональная,  89</t>
  </si>
  <si>
    <t>пр-кт Ленина,129, корп.2</t>
  </si>
  <si>
    <t>ул.Восточная, 106</t>
  </si>
  <si>
    <t>ул.Фомина, 62</t>
  </si>
  <si>
    <t>ул.Хлебозаводская, 12</t>
  </si>
  <si>
    <t>ул.Жданова, 17</t>
  </si>
  <si>
    <t>ул.Малахова, 37</t>
  </si>
  <si>
    <t>ул.Никитина, 128</t>
  </si>
  <si>
    <t>ул.Витебская, 3</t>
  </si>
  <si>
    <t>ул.Минская, 2</t>
  </si>
  <si>
    <t>ул.Цеховая, 21а</t>
  </si>
  <si>
    <t>Этапы</t>
  </si>
  <si>
    <t>Года</t>
  </si>
  <si>
    <t>Портебность в деньгах</t>
  </si>
  <si>
    <t>Год</t>
  </si>
  <si>
    <t>Фонд</t>
  </si>
  <si>
    <t>Край</t>
  </si>
  <si>
    <t>Город</t>
  </si>
  <si>
    <t>2019-2020</t>
  </si>
  <si>
    <t>3855300, 0</t>
  </si>
  <si>
    <t>2020-2021</t>
  </si>
  <si>
    <t>Финансирование</t>
  </si>
  <si>
    <t>остаток</t>
  </si>
  <si>
    <t>106-2</t>
  </si>
  <si>
    <t>Главная, 6</t>
  </si>
  <si>
    <t>площ</t>
  </si>
  <si>
    <t>стоим рын</t>
  </si>
  <si>
    <t>фонд</t>
  </si>
  <si>
    <t>край</t>
  </si>
  <si>
    <t>город</t>
  </si>
  <si>
    <t>всего</t>
  </si>
  <si>
    <t>Цеховая, 21а</t>
  </si>
  <si>
    <t>Клольцова, 2</t>
  </si>
  <si>
    <t>тракт Павловский, 15</t>
  </si>
  <si>
    <t>пр-кт Ленина, 129, корп.2</t>
  </si>
  <si>
    <t>ул.80 Гвардейской Дивизии,50</t>
  </si>
  <si>
    <t>ул.П.С.Кулагина, 15</t>
  </si>
  <si>
    <t>Всего в  2019 году</t>
  </si>
  <si>
    <t>Всего в  2020 году</t>
  </si>
  <si>
    <t>Всего в  2021 году</t>
  </si>
  <si>
    <t>Всего в  2022 году</t>
  </si>
  <si>
    <t>Всего в  2023 году</t>
  </si>
  <si>
    <t>капвл прог</t>
  </si>
  <si>
    <t>капвл бюдж</t>
  </si>
  <si>
    <t>ИТОГО (СКРЫТЬ!)</t>
  </si>
  <si>
    <t>остаток 2020 года</t>
  </si>
  <si>
    <t>Исполнено в 2019 году</t>
  </si>
  <si>
    <t>Переходящий остаток лимитов бюджетных обязательств 2019 года</t>
  </si>
  <si>
    <t>Исполнено в 2020 году</t>
  </si>
  <si>
    <t>Переходящий остаток лимитов бюджетных обязательств 2020 года</t>
  </si>
  <si>
    <t>План на 2021 год</t>
  </si>
  <si>
    <t>План на 2022 год</t>
  </si>
  <si>
    <t>План 2021 года</t>
  </si>
  <si>
    <t>План 2022 года</t>
  </si>
  <si>
    <t>ул.Витебская, 16</t>
  </si>
  <si>
    <t>ул.Водников, 29</t>
  </si>
  <si>
    <t>ул.Водников, 41</t>
  </si>
  <si>
    <t>остаток 2021 года</t>
  </si>
  <si>
    <t>резерв 2022 года</t>
  </si>
  <si>
    <t xml:space="preserve">остаток 2021 года </t>
  </si>
  <si>
    <t>Всего 2019-2025 годы
по г.Барнаулу</t>
  </si>
  <si>
    <t>остаток 2022 года</t>
  </si>
  <si>
    <t xml:space="preserve"> 2023 году</t>
  </si>
  <si>
    <t>внебюджетные источники</t>
  </si>
  <si>
    <t>тракт Павловский, 13</t>
  </si>
  <si>
    <t>проезд Заводской 9-й, 14</t>
  </si>
  <si>
    <t>за счет средств государственной корпорации - Фонда содействия реформированию жилищно-коммунального хозяйства или ППК "Фонд развития территорий"</t>
  </si>
  <si>
    <t>А.Е. Пахоменко</t>
  </si>
  <si>
    <t>Председатель комитета по финансам, налоговой</t>
  </si>
  <si>
    <t>и кредитной политике города Барнаула</t>
  </si>
  <si>
    <t>О.А. Шернина</t>
  </si>
  <si>
    <t xml:space="preserve">Заместитель председателя по работе с общественностью </t>
  </si>
  <si>
    <t xml:space="preserve">комитета жилищно-коммунального хозяйства города Барнаула </t>
  </si>
  <si>
    <t>от 28.03.2024 №521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</si>
</sst>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0"/>
    <numFmt numFmtId="183" formatCode="#,##0.0"/>
    <numFmt numFmtId="184" formatCode="0.0000000000000000"/>
    <numFmt numFmtId="185" formatCode="0.00000000000000000"/>
    <numFmt numFmtId="186" formatCode="#,##0.00000000000000"/>
    <numFmt numFmtId="187" formatCode="0.000000000000000"/>
    <numFmt numFmtId="188" formatCode="[$-FC19]d\ mmmm\ yyyy\ &quot;г.&quot;"/>
    <numFmt numFmtId="189" formatCode="#,##0.00_ ;\-#,##0.00\ "/>
    <numFmt numFmtId="190" formatCode="mmm/yyyy"/>
    <numFmt numFmtId="191" formatCode="#,##0.00\ &quot;₽&quot;"/>
    <numFmt numFmtId="192" formatCode="_-* #,##0.000_р_._-;\-* #,##0.000_р_._-;_-* &quot;-&quot;??_р_._-;_-@_-"/>
    <numFmt numFmtId="193" formatCode="_-* #,##0.0_р_._-;\-* #,##0.0_р_._-;_-* &quot;-&quot;??_р_._-;_-@_-"/>
    <numFmt numFmtId="194" formatCode="0.0"/>
    <numFmt numFmtId="195" formatCode="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8"/>
      <name val="Times New Roman"/>
      <family val="1"/>
    </font>
    <font>
      <sz val="15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20.5"/>
      <color indexed="8"/>
      <name val="Times New Roman"/>
      <family val="1"/>
    </font>
    <font>
      <sz val="15.5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  <font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20.5"/>
      <color theme="1"/>
      <name val="Times New Roman"/>
      <family val="1"/>
    </font>
    <font>
      <sz val="15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52" fillId="0" borderId="0" xfId="0" applyFont="1" applyFill="1" applyAlignment="1">
      <alignment horizontal="left" vertical="center" wrapText="1"/>
    </xf>
    <xf numFmtId="0" fontId="4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4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187" fontId="0" fillId="0" borderId="0" xfId="0" applyNumberFormat="1" applyAlignment="1">
      <alignment/>
    </xf>
    <xf numFmtId="0" fontId="52" fillId="0" borderId="13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" fontId="52" fillId="0" borderId="0" xfId="0" applyNumberFormat="1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 vertical="center" wrapText="1"/>
    </xf>
    <xf numFmtId="4" fontId="53" fillId="33" borderId="13" xfId="0" applyNumberFormat="1" applyFont="1" applyFill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2" fontId="55" fillId="0" borderId="0" xfId="0" applyNumberFormat="1" applyFont="1" applyAlignment="1">
      <alignment horizontal="center" vertical="center"/>
    </xf>
    <xf numFmtId="4" fontId="55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173" fontId="0" fillId="0" borderId="0" xfId="60" applyFont="1" applyAlignment="1">
      <alignment/>
    </xf>
    <xf numFmtId="0" fontId="56" fillId="0" borderId="13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left" vertical="center" wrapText="1"/>
    </xf>
    <xf numFmtId="4" fontId="56" fillId="0" borderId="13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4" fontId="57" fillId="0" borderId="13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left" vertical="center" wrapText="1"/>
    </xf>
    <xf numFmtId="0" fontId="52" fillId="34" borderId="13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left" vertical="center" wrapText="1"/>
    </xf>
    <xf numFmtId="4" fontId="52" fillId="34" borderId="13" xfId="0" applyNumberFormat="1" applyFont="1" applyFill="1" applyBorder="1" applyAlignment="1">
      <alignment horizontal="center" vertical="center" wrapText="1"/>
    </xf>
    <xf numFmtId="3" fontId="52" fillId="34" borderId="13" xfId="0" applyNumberFormat="1" applyFont="1" applyFill="1" applyBorder="1" applyAlignment="1">
      <alignment horizontal="center" vertical="center" wrapText="1"/>
    </xf>
    <xf numFmtId="0" fontId="52" fillId="34" borderId="0" xfId="0" applyFont="1" applyFill="1" applyBorder="1" applyAlignment="1">
      <alignment horizontal="center" vertical="center" wrapText="1"/>
    </xf>
    <xf numFmtId="4" fontId="2" fillId="34" borderId="13" xfId="0" applyNumberFormat="1" applyFont="1" applyFill="1" applyBorder="1" applyAlignment="1">
      <alignment horizontal="center" vertical="center" wrapText="1"/>
    </xf>
    <xf numFmtId="0" fontId="52" fillId="34" borderId="0" xfId="0" applyFont="1" applyFill="1" applyAlignment="1">
      <alignment horizontal="center" vertical="center" wrapText="1"/>
    </xf>
    <xf numFmtId="0" fontId="59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0" xfId="0" applyFont="1" applyFill="1" applyAlignment="1">
      <alignment horizontal="center" vertical="center" wrapText="1"/>
    </xf>
    <xf numFmtId="14" fontId="2" fillId="34" borderId="13" xfId="0" applyNumberFormat="1" applyFont="1" applyFill="1" applyBorder="1" applyAlignment="1">
      <alignment horizontal="center" vertical="center" wrapText="1"/>
    </xf>
    <xf numFmtId="4" fontId="52" fillId="34" borderId="0" xfId="0" applyNumberFormat="1" applyFont="1" applyFill="1" applyAlignment="1">
      <alignment horizontal="center" vertical="center" wrapText="1"/>
    </xf>
    <xf numFmtId="0" fontId="52" fillId="34" borderId="14" xfId="0" applyFont="1" applyFill="1" applyBorder="1" applyAlignment="1">
      <alignment horizontal="center" vertical="center" wrapText="1"/>
    </xf>
    <xf numFmtId="4" fontId="52" fillId="34" borderId="0" xfId="0" applyNumberFormat="1" applyFont="1" applyFill="1" applyBorder="1" applyAlignment="1">
      <alignment horizontal="center" vertical="center" wrapText="1"/>
    </xf>
    <xf numFmtId="14" fontId="52" fillId="34" borderId="13" xfId="0" applyNumberFormat="1" applyFont="1" applyFill="1" applyBorder="1" applyAlignment="1">
      <alignment horizontal="center" vertical="center" wrapText="1"/>
    </xf>
    <xf numFmtId="4" fontId="2" fillId="34" borderId="0" xfId="0" applyNumberFormat="1" applyFont="1" applyFill="1" applyAlignment="1">
      <alignment horizontal="center" vertical="center" wrapText="1"/>
    </xf>
    <xf numFmtId="2" fontId="52" fillId="34" borderId="13" xfId="0" applyNumberFormat="1" applyFont="1" applyFill="1" applyBorder="1" applyAlignment="1">
      <alignment horizontal="center" vertical="center" wrapText="1"/>
    </xf>
    <xf numFmtId="0" fontId="52" fillId="34" borderId="15" xfId="0" applyFont="1" applyFill="1" applyBorder="1" applyAlignment="1">
      <alignment horizontal="center" vertical="center" wrapText="1"/>
    </xf>
    <xf numFmtId="0" fontId="52" fillId="34" borderId="16" xfId="0" applyFont="1" applyFill="1" applyBorder="1" applyAlignment="1">
      <alignment horizontal="center" vertical="center" wrapText="1"/>
    </xf>
    <xf numFmtId="0" fontId="52" fillId="34" borderId="16" xfId="0" applyFont="1" applyFill="1" applyBorder="1" applyAlignment="1">
      <alignment horizontal="left" vertical="center" wrapText="1"/>
    </xf>
    <xf numFmtId="4" fontId="52" fillId="34" borderId="16" xfId="0" applyNumberFormat="1" applyFont="1" applyFill="1" applyBorder="1" applyAlignment="1">
      <alignment horizontal="center" vertical="center" wrapText="1"/>
    </xf>
    <xf numFmtId="14" fontId="2" fillId="34" borderId="16" xfId="0" applyNumberFormat="1" applyFont="1" applyFill="1" applyBorder="1" applyAlignment="1">
      <alignment horizontal="center" vertical="center" wrapText="1"/>
    </xf>
    <xf numFmtId="0" fontId="52" fillId="34" borderId="17" xfId="0" applyFont="1" applyFill="1" applyBorder="1" applyAlignment="1">
      <alignment horizontal="center" vertical="center" wrapText="1"/>
    </xf>
    <xf numFmtId="0" fontId="52" fillId="34" borderId="17" xfId="0" applyFont="1" applyFill="1" applyBorder="1" applyAlignment="1">
      <alignment horizontal="left" vertical="center" wrapText="1"/>
    </xf>
    <xf numFmtId="4" fontId="52" fillId="34" borderId="17" xfId="0" applyNumberFormat="1" applyFont="1" applyFill="1" applyBorder="1" applyAlignment="1">
      <alignment horizontal="center" vertical="center" wrapText="1"/>
    </xf>
    <xf numFmtId="173" fontId="52" fillId="34" borderId="13" xfId="60" applyFont="1" applyFill="1" applyBorder="1" applyAlignment="1">
      <alignment horizontal="center" vertical="center"/>
    </xf>
    <xf numFmtId="0" fontId="52" fillId="34" borderId="13" xfId="6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6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textRotation="90" wrapText="1"/>
    </xf>
    <xf numFmtId="0" fontId="52" fillId="34" borderId="13" xfId="0" applyFont="1" applyFill="1" applyBorder="1" applyAlignment="1">
      <alignment horizontal="center" vertical="center" textRotation="90" wrapText="1"/>
    </xf>
    <xf numFmtId="0" fontId="58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6"/>
  <sheetViews>
    <sheetView tabSelected="1" view="pageBreakPreview" zoomScale="73" zoomScaleNormal="73" zoomScaleSheetLayoutView="73" workbookViewId="0" topLeftCell="B1">
      <selection activeCell="I1" sqref="A1:K390"/>
    </sheetView>
  </sheetViews>
  <sheetFormatPr defaultColWidth="9.140625" defaultRowHeight="15"/>
  <cols>
    <col min="1" max="1" width="6.00390625" style="12" hidden="1" customWidth="1"/>
    <col min="2" max="2" width="35.421875" style="1" customWidth="1"/>
    <col min="3" max="4" width="10.7109375" style="12" bestFit="1" customWidth="1"/>
    <col min="5" max="5" width="16.7109375" style="12" bestFit="1" customWidth="1"/>
    <col min="6" max="6" width="18.8515625" style="12" customWidth="1"/>
    <col min="7" max="7" width="20.28125" style="12" customWidth="1"/>
    <col min="8" max="8" width="19.00390625" style="12" customWidth="1"/>
    <col min="9" max="9" width="20.57421875" style="12" customWidth="1"/>
    <col min="10" max="10" width="14.7109375" style="12" customWidth="1"/>
    <col min="11" max="11" width="13.28125" style="12" customWidth="1"/>
    <col min="12" max="12" width="15.421875" style="12" bestFit="1" customWidth="1"/>
    <col min="13" max="13" width="17.57421875" style="12" bestFit="1" customWidth="1"/>
    <col min="14" max="14" width="15.7109375" style="12" bestFit="1" customWidth="1"/>
    <col min="15" max="15" width="14.57421875" style="12" bestFit="1" customWidth="1"/>
    <col min="16" max="16384" width="9.140625" style="12" customWidth="1"/>
  </cols>
  <sheetData>
    <row r="1" spans="1:11" s="14" customFormat="1" ht="19.5" customHeight="1">
      <c r="A1" s="31"/>
      <c r="B1" s="32"/>
      <c r="C1" s="31"/>
      <c r="D1" s="31"/>
      <c r="E1" s="31"/>
      <c r="F1" s="31"/>
      <c r="G1" s="31"/>
      <c r="H1" s="31"/>
      <c r="I1" s="76" t="s">
        <v>0</v>
      </c>
      <c r="J1" s="76"/>
      <c r="K1" s="76"/>
    </row>
    <row r="2" spans="1:11" s="14" customFormat="1" ht="19.5" customHeight="1">
      <c r="A2" s="31"/>
      <c r="B2" s="32"/>
      <c r="C2" s="31"/>
      <c r="D2" s="31"/>
      <c r="E2" s="31"/>
      <c r="F2" s="31"/>
      <c r="G2" s="31"/>
      <c r="H2" s="31"/>
      <c r="I2" s="76" t="s">
        <v>182</v>
      </c>
      <c r="J2" s="76"/>
      <c r="K2" s="76"/>
    </row>
    <row r="3" spans="1:11" s="14" customFormat="1" ht="19.5" customHeight="1">
      <c r="A3" s="31"/>
      <c r="B3" s="32"/>
      <c r="C3" s="31"/>
      <c r="D3" s="31"/>
      <c r="E3" s="31"/>
      <c r="F3" s="31"/>
      <c r="G3" s="31"/>
      <c r="H3" s="31"/>
      <c r="I3" s="76" t="s">
        <v>183</v>
      </c>
      <c r="J3" s="76"/>
      <c r="K3" s="76"/>
    </row>
    <row r="4" spans="1:11" s="14" customFormat="1" ht="24.75" customHeight="1">
      <c r="A4" s="31"/>
      <c r="B4" s="32"/>
      <c r="C4" s="31"/>
      <c r="D4" s="31"/>
      <c r="E4" s="31"/>
      <c r="F4" s="31"/>
      <c r="G4" s="31"/>
      <c r="H4" s="31"/>
      <c r="I4" s="76" t="s">
        <v>263</v>
      </c>
      <c r="J4" s="76"/>
      <c r="K4" s="76"/>
    </row>
    <row r="5" spans="1:11" s="14" customFormat="1" ht="6" customHeight="1">
      <c r="A5" s="31"/>
      <c r="B5" s="32"/>
      <c r="C5" s="31"/>
      <c r="D5" s="31"/>
      <c r="E5" s="31"/>
      <c r="F5" s="31"/>
      <c r="G5" s="31"/>
      <c r="H5" s="31"/>
      <c r="I5" s="31"/>
      <c r="J5" s="31"/>
      <c r="K5" s="31"/>
    </row>
    <row r="6" spans="1:11" ht="19.5" customHeight="1">
      <c r="A6" s="31"/>
      <c r="B6" s="32"/>
      <c r="C6" s="31"/>
      <c r="D6" s="31"/>
      <c r="E6" s="31"/>
      <c r="F6" s="31"/>
      <c r="G6" s="31"/>
      <c r="H6" s="31"/>
      <c r="I6" s="75" t="s">
        <v>0</v>
      </c>
      <c r="J6" s="75"/>
      <c r="K6" s="75"/>
    </row>
    <row r="7" spans="1:11" ht="19.5" customHeight="1">
      <c r="A7" s="31"/>
      <c r="B7" s="32"/>
      <c r="C7" s="31"/>
      <c r="D7" s="31"/>
      <c r="E7" s="31"/>
      <c r="F7" s="31"/>
      <c r="G7" s="31"/>
      <c r="H7" s="31"/>
      <c r="I7" s="75" t="s">
        <v>1</v>
      </c>
      <c r="J7" s="75"/>
      <c r="K7" s="75"/>
    </row>
    <row r="8" spans="1:11" ht="19.5" customHeight="1">
      <c r="A8" s="31"/>
      <c r="B8" s="32"/>
      <c r="C8" s="31"/>
      <c r="D8" s="31"/>
      <c r="E8" s="31"/>
      <c r="F8" s="31"/>
      <c r="G8" s="31"/>
      <c r="H8" s="31"/>
      <c r="I8" s="75" t="s">
        <v>2</v>
      </c>
      <c r="J8" s="75"/>
      <c r="K8" s="75"/>
    </row>
    <row r="9" spans="1:11" ht="19.5" customHeight="1">
      <c r="A9" s="31"/>
      <c r="B9" s="32"/>
      <c r="C9" s="31"/>
      <c r="D9" s="31"/>
      <c r="E9" s="31"/>
      <c r="F9" s="31"/>
      <c r="G9" s="31"/>
      <c r="H9" s="31"/>
      <c r="I9" s="75" t="s">
        <v>3</v>
      </c>
      <c r="J9" s="75"/>
      <c r="K9" s="75"/>
    </row>
    <row r="10" spans="1:11" ht="19.5" customHeight="1">
      <c r="A10" s="31"/>
      <c r="B10" s="32"/>
      <c r="C10" s="31"/>
      <c r="D10" s="31"/>
      <c r="E10" s="31"/>
      <c r="F10" s="31"/>
      <c r="G10" s="31"/>
      <c r="H10" s="31"/>
      <c r="I10" s="75" t="s">
        <v>4</v>
      </c>
      <c r="J10" s="75"/>
      <c r="K10" s="75"/>
    </row>
    <row r="11" spans="1:11" ht="19.5" customHeight="1">
      <c r="A11" s="31"/>
      <c r="B11" s="32"/>
      <c r="C11" s="31"/>
      <c r="D11" s="31"/>
      <c r="E11" s="31"/>
      <c r="F11" s="31"/>
      <c r="G11" s="31"/>
      <c r="H11" s="31"/>
      <c r="I11" s="75" t="s">
        <v>5</v>
      </c>
      <c r="J11" s="75"/>
      <c r="K11" s="75"/>
    </row>
    <row r="12" spans="1:11" ht="19.5" customHeight="1">
      <c r="A12" s="31"/>
      <c r="B12" s="32"/>
      <c r="C12" s="31"/>
      <c r="D12" s="31"/>
      <c r="E12" s="31"/>
      <c r="F12" s="31"/>
      <c r="G12" s="31"/>
      <c r="H12" s="31"/>
      <c r="I12" s="75" t="s">
        <v>6</v>
      </c>
      <c r="J12" s="75"/>
      <c r="K12" s="75"/>
    </row>
    <row r="13" spans="1:11" s="14" customFormat="1" ht="10.5" customHeight="1">
      <c r="A13" s="31"/>
      <c r="B13" s="32"/>
      <c r="C13" s="31"/>
      <c r="D13" s="31"/>
      <c r="E13" s="31"/>
      <c r="F13" s="31"/>
      <c r="G13" s="31"/>
      <c r="H13" s="31"/>
      <c r="I13" s="32"/>
      <c r="J13" s="32"/>
      <c r="K13" s="32"/>
    </row>
    <row r="14" spans="1:11" ht="18.75" customHeight="1">
      <c r="A14" s="74" t="s">
        <v>7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1:11" ht="21.75" customHeight="1">
      <c r="A15" s="74" t="s">
        <v>8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 ht="18.75" customHeight="1">
      <c r="A16" s="74" t="s">
        <v>9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ht="11.25" customHeight="1"/>
    <row r="18" spans="1:11" ht="21" customHeight="1">
      <c r="A18" s="68" t="s">
        <v>10</v>
      </c>
      <c r="B18" s="69" t="s">
        <v>11</v>
      </c>
      <c r="C18" s="72" t="s">
        <v>12</v>
      </c>
      <c r="D18" s="72" t="s">
        <v>13</v>
      </c>
      <c r="E18" s="72" t="s">
        <v>14</v>
      </c>
      <c r="F18" s="68" t="s">
        <v>15</v>
      </c>
      <c r="G18" s="68"/>
      <c r="H18" s="68"/>
      <c r="I18" s="68"/>
      <c r="J18" s="68"/>
      <c r="K18" s="72" t="s">
        <v>16</v>
      </c>
    </row>
    <row r="19" spans="1:11" ht="21" customHeight="1">
      <c r="A19" s="68"/>
      <c r="B19" s="70"/>
      <c r="C19" s="72"/>
      <c r="D19" s="72"/>
      <c r="E19" s="72"/>
      <c r="F19" s="68" t="s">
        <v>17</v>
      </c>
      <c r="G19" s="68" t="s">
        <v>18</v>
      </c>
      <c r="H19" s="68"/>
      <c r="I19" s="68"/>
      <c r="J19" s="68"/>
      <c r="K19" s="72"/>
    </row>
    <row r="20" spans="1:11" ht="126.75" customHeight="1">
      <c r="A20" s="68"/>
      <c r="B20" s="70"/>
      <c r="C20" s="72"/>
      <c r="D20" s="72"/>
      <c r="E20" s="72"/>
      <c r="F20" s="68"/>
      <c r="G20" s="73" t="s">
        <v>256</v>
      </c>
      <c r="H20" s="72" t="s">
        <v>19</v>
      </c>
      <c r="I20" s="72" t="s">
        <v>20</v>
      </c>
      <c r="J20" s="72" t="s">
        <v>253</v>
      </c>
      <c r="K20" s="72"/>
    </row>
    <row r="21" spans="1:11" ht="27.75" customHeight="1">
      <c r="A21" s="68"/>
      <c r="B21" s="70"/>
      <c r="C21" s="72"/>
      <c r="D21" s="72"/>
      <c r="E21" s="72"/>
      <c r="F21" s="68"/>
      <c r="G21" s="73"/>
      <c r="H21" s="72"/>
      <c r="I21" s="72"/>
      <c r="J21" s="72"/>
      <c r="K21" s="72"/>
    </row>
    <row r="22" spans="1:11" ht="6.75" customHeight="1">
      <c r="A22" s="68"/>
      <c r="B22" s="70"/>
      <c r="C22" s="72"/>
      <c r="D22" s="72"/>
      <c r="E22" s="72"/>
      <c r="F22" s="68"/>
      <c r="G22" s="73"/>
      <c r="H22" s="72"/>
      <c r="I22" s="72"/>
      <c r="J22" s="72"/>
      <c r="K22" s="72"/>
    </row>
    <row r="23" spans="1:11" ht="15.75">
      <c r="A23" s="68"/>
      <c r="B23" s="71"/>
      <c r="C23" s="11" t="s">
        <v>21</v>
      </c>
      <c r="D23" s="11" t="s">
        <v>22</v>
      </c>
      <c r="E23" s="11" t="s">
        <v>23</v>
      </c>
      <c r="F23" s="11" t="s">
        <v>24</v>
      </c>
      <c r="G23" s="11" t="s">
        <v>24</v>
      </c>
      <c r="H23" s="11" t="s">
        <v>24</v>
      </c>
      <c r="I23" s="11" t="s">
        <v>24</v>
      </c>
      <c r="J23" s="11" t="s">
        <v>24</v>
      </c>
      <c r="K23" s="11" t="s">
        <v>24</v>
      </c>
    </row>
    <row r="24" spans="1:11" ht="15.75">
      <c r="A24" s="11">
        <v>1</v>
      </c>
      <c r="B24" s="15">
        <v>1</v>
      </c>
      <c r="C24" s="11">
        <v>2</v>
      </c>
      <c r="D24" s="11">
        <v>3</v>
      </c>
      <c r="E24" s="11">
        <v>4</v>
      </c>
      <c r="F24" s="11">
        <v>5</v>
      </c>
      <c r="G24" s="11">
        <v>6</v>
      </c>
      <c r="H24" s="11">
        <v>7</v>
      </c>
      <c r="I24" s="11">
        <v>8</v>
      </c>
      <c r="J24" s="11">
        <v>9</v>
      </c>
      <c r="K24" s="11">
        <v>10</v>
      </c>
    </row>
    <row r="25" spans="1:11" s="29" customFormat="1" ht="15.75" hidden="1">
      <c r="A25" s="26"/>
      <c r="B25" s="27" t="s">
        <v>234</v>
      </c>
      <c r="C25" s="26"/>
      <c r="D25" s="26"/>
      <c r="E25" s="28" t="e">
        <f>SUM(E26:E30)</f>
        <v>#REF!</v>
      </c>
      <c r="F25" s="28" t="e">
        <f>SUM(F26:F30)</f>
        <v>#REF!</v>
      </c>
      <c r="G25" s="28" t="e">
        <f>SUM(G26:G30)</f>
        <v>#REF!</v>
      </c>
      <c r="H25" s="28" t="e">
        <f>SUM(H26:H30)</f>
        <v>#REF!</v>
      </c>
      <c r="I25" s="28" t="e">
        <f>SUM(I26:I30)</f>
        <v>#REF!</v>
      </c>
      <c r="J25" s="26" t="s">
        <v>232</v>
      </c>
      <c r="K25" s="26" t="s">
        <v>233</v>
      </c>
    </row>
    <row r="26" spans="1:11" s="29" customFormat="1" ht="15.75" hidden="1">
      <c r="A26" s="26"/>
      <c r="B26" s="27" t="s">
        <v>227</v>
      </c>
      <c r="C26" s="26"/>
      <c r="D26" s="26" t="e">
        <f>IF(E26=F26,0,1)</f>
        <v>#REF!</v>
      </c>
      <c r="E26" s="28" t="e">
        <f>G26+H26+I26</f>
        <v>#REF!</v>
      </c>
      <c r="F26" s="28" t="e">
        <f>#REF!+#REF!</f>
        <v>#REF!</v>
      </c>
      <c r="G26" s="28" t="e">
        <f>#REF!+#REF!</f>
        <v>#REF!</v>
      </c>
      <c r="H26" s="28" t="e">
        <f>#REF!+#REF!</f>
        <v>#REF!</v>
      </c>
      <c r="I26" s="28" t="e">
        <f>#REF!+#REF!</f>
        <v>#REF!</v>
      </c>
      <c r="J26" s="28" t="e">
        <f>#REF!+#REF!</f>
        <v>#REF!</v>
      </c>
      <c r="K26" s="26"/>
    </row>
    <row r="27" spans="1:11" s="29" customFormat="1" ht="15.75" hidden="1">
      <c r="A27" s="26"/>
      <c r="B27" s="27" t="s">
        <v>228</v>
      </c>
      <c r="C27" s="26"/>
      <c r="D27" s="26" t="e">
        <f>IF(E27=F27,0,1)</f>
        <v>#REF!</v>
      </c>
      <c r="E27" s="28" t="e">
        <f>G27+H27+I27</f>
        <v>#REF!</v>
      </c>
      <c r="F27" s="28" t="e">
        <f>#REF!+#REF!+F111+F115</f>
        <v>#REF!</v>
      </c>
      <c r="G27" s="28" t="e">
        <f>#REF!+#REF!+G111+G115</f>
        <v>#REF!</v>
      </c>
      <c r="H27" s="28" t="e">
        <f>#REF!+#REF!+H111+H115</f>
        <v>#REF!</v>
      </c>
      <c r="I27" s="28" t="e">
        <f>#REF!+#REF!+I111+I115</f>
        <v>#REF!</v>
      </c>
      <c r="J27" s="28" t="e">
        <f>#REF!+#REF!</f>
        <v>#REF!</v>
      </c>
      <c r="K27" s="30"/>
    </row>
    <row r="28" spans="1:11" s="29" customFormat="1" ht="15.75" hidden="1">
      <c r="A28" s="26"/>
      <c r="B28" s="27" t="s">
        <v>229</v>
      </c>
      <c r="C28" s="26"/>
      <c r="D28" s="26" t="e">
        <f>IF(E28=F28,0,1)</f>
        <v>#REF!</v>
      </c>
      <c r="E28" s="28" t="e">
        <f>G28+H28+I28</f>
        <v>#REF!</v>
      </c>
      <c r="F28" s="28" t="e">
        <f>#REF!+F112+F196</f>
        <v>#REF!</v>
      </c>
      <c r="G28" s="28" t="e">
        <f>#REF!+G112+G196+G249+G197+G116+G250</f>
        <v>#REF!</v>
      </c>
      <c r="H28" s="28" t="e">
        <f>#REF!+H112+H196+H249+H197+H116+H250</f>
        <v>#REF!</v>
      </c>
      <c r="I28" s="28" t="e">
        <f>#REF!+I112+I196+I249+I197+I116+I250</f>
        <v>#REF!</v>
      </c>
      <c r="J28" s="28" t="e">
        <f>#REF!+J112+J196</f>
        <v>#REF!</v>
      </c>
      <c r="K28" s="30"/>
    </row>
    <row r="29" spans="1:11" s="29" customFormat="1" ht="15.75" hidden="1">
      <c r="A29" s="26"/>
      <c r="B29" s="27" t="s">
        <v>230</v>
      </c>
      <c r="C29" s="26"/>
      <c r="D29" s="26">
        <f>IF(E29=F29,0,1)</f>
        <v>0</v>
      </c>
      <c r="E29" s="28">
        <f>G29+H29+I29</f>
        <v>962640276</v>
      </c>
      <c r="F29" s="28">
        <f>F113+F198+F249</f>
        <v>962640276</v>
      </c>
      <c r="G29" s="28">
        <f>G113+G198+G249</f>
        <v>575931922.26</v>
      </c>
      <c r="H29" s="28">
        <f>H113+H198+H249</f>
        <v>5526444.64</v>
      </c>
      <c r="I29" s="28">
        <f>I113+I198+I249</f>
        <v>381181909.1</v>
      </c>
      <c r="J29" s="28">
        <f>J113+J198+J249</f>
        <v>0</v>
      </c>
      <c r="K29" s="30"/>
    </row>
    <row r="30" spans="1:11" s="29" customFormat="1" ht="15.75" hidden="1">
      <c r="A30" s="26"/>
      <c r="B30" s="27" t="s">
        <v>231</v>
      </c>
      <c r="C30" s="26"/>
      <c r="D30" s="26" t="e">
        <f>IF(E30=F30,0,1)</f>
        <v>#REF!</v>
      </c>
      <c r="E30" s="28" t="e">
        <f>G30+H30+I30</f>
        <v>#REF!</v>
      </c>
      <c r="F30" s="28" t="e">
        <f>F251+#REF!</f>
        <v>#REF!</v>
      </c>
      <c r="G30" s="28" t="e">
        <f>G251+#REF!</f>
        <v>#REF!</v>
      </c>
      <c r="H30" s="28" t="e">
        <f>H251+#REF!</f>
        <v>#REF!</v>
      </c>
      <c r="I30" s="28" t="e">
        <f>I251+#REF!</f>
        <v>#REF!</v>
      </c>
      <c r="J30" s="28" t="e">
        <f>J251+#REF!</f>
        <v>#REF!</v>
      </c>
      <c r="K30" s="26"/>
    </row>
    <row r="31" spans="1:11" s="39" customFormat="1" ht="31.5">
      <c r="A31" s="33"/>
      <c r="B31" s="34" t="s">
        <v>150</v>
      </c>
      <c r="C31" s="59">
        <f>SUM(C32:C104)</f>
        <v>656</v>
      </c>
      <c r="D31" s="59">
        <f aca="true" t="shared" si="0" ref="D31:J31">SUM(D32:D104)</f>
        <v>273</v>
      </c>
      <c r="E31" s="59">
        <f t="shared" si="0"/>
        <v>10439.320000000002</v>
      </c>
      <c r="F31" s="38">
        <f t="shared" si="0"/>
        <v>470678330.55</v>
      </c>
      <c r="G31" s="38">
        <f t="shared" si="0"/>
        <v>347576904.01</v>
      </c>
      <c r="H31" s="38">
        <f t="shared" si="0"/>
        <v>3639887.710000001</v>
      </c>
      <c r="I31" s="38">
        <f t="shared" si="0"/>
        <v>119461538.83000001</v>
      </c>
      <c r="J31" s="38">
        <f t="shared" si="0"/>
        <v>0</v>
      </c>
      <c r="K31" s="33"/>
    </row>
    <row r="32" spans="1:11" s="42" customFormat="1" ht="15.75">
      <c r="A32" s="23">
        <v>1</v>
      </c>
      <c r="B32" s="41" t="s">
        <v>135</v>
      </c>
      <c r="C32" s="23">
        <v>3</v>
      </c>
      <c r="D32" s="23">
        <v>2</v>
      </c>
      <c r="E32" s="38">
        <v>38.7</v>
      </c>
      <c r="F32" s="38">
        <v>2344299.28</v>
      </c>
      <c r="G32" s="38">
        <v>1303677.04</v>
      </c>
      <c r="H32" s="38">
        <v>13593.56</v>
      </c>
      <c r="I32" s="38">
        <v>1027028.68</v>
      </c>
      <c r="J32" s="38">
        <v>0</v>
      </c>
      <c r="K32" s="43">
        <v>45657</v>
      </c>
    </row>
    <row r="33" spans="1:11" s="42" customFormat="1" ht="15.75">
      <c r="A33" s="23">
        <v>2</v>
      </c>
      <c r="B33" s="41" t="s">
        <v>99</v>
      </c>
      <c r="C33" s="23">
        <v>3</v>
      </c>
      <c r="D33" s="23">
        <v>2</v>
      </c>
      <c r="E33" s="38">
        <v>108.4</v>
      </c>
      <c r="F33" s="38">
        <v>4235000</v>
      </c>
      <c r="G33" s="38">
        <v>3651882.37</v>
      </c>
      <c r="H33" s="38">
        <v>37836.83</v>
      </c>
      <c r="I33" s="38">
        <v>545280.8</v>
      </c>
      <c r="J33" s="38">
        <v>0</v>
      </c>
      <c r="K33" s="43">
        <v>45657</v>
      </c>
    </row>
    <row r="34" spans="1:11" s="42" customFormat="1" ht="15.75">
      <c r="A34" s="23">
        <v>3</v>
      </c>
      <c r="B34" s="41" t="s">
        <v>26</v>
      </c>
      <c r="C34" s="23">
        <v>14</v>
      </c>
      <c r="D34" s="23">
        <v>5</v>
      </c>
      <c r="E34" s="38">
        <v>168.6</v>
      </c>
      <c r="F34" s="38">
        <v>7972000</v>
      </c>
      <c r="G34" s="38">
        <v>5679887.77</v>
      </c>
      <c r="H34" s="38">
        <v>58919.03</v>
      </c>
      <c r="I34" s="38">
        <v>2233193.2</v>
      </c>
      <c r="J34" s="38">
        <v>0</v>
      </c>
      <c r="K34" s="43">
        <v>45657</v>
      </c>
    </row>
    <row r="35" spans="1:11" s="42" customFormat="1" ht="15.75">
      <c r="A35" s="23">
        <v>4</v>
      </c>
      <c r="B35" s="41" t="s">
        <v>63</v>
      </c>
      <c r="C35" s="23">
        <v>2</v>
      </c>
      <c r="D35" s="23">
        <v>1</v>
      </c>
      <c r="E35" s="38">
        <v>55.5</v>
      </c>
      <c r="F35" s="38">
        <v>2350363.26</v>
      </c>
      <c r="G35" s="38">
        <v>1869614.36</v>
      </c>
      <c r="H35" s="38">
        <v>19494.64</v>
      </c>
      <c r="I35" s="38">
        <v>461254.26</v>
      </c>
      <c r="J35" s="38">
        <v>0</v>
      </c>
      <c r="K35" s="43">
        <v>45657</v>
      </c>
    </row>
    <row r="36" spans="1:11" s="42" customFormat="1" ht="15.75">
      <c r="A36" s="23">
        <v>5</v>
      </c>
      <c r="B36" s="41" t="s">
        <v>27</v>
      </c>
      <c r="C36" s="23">
        <v>14</v>
      </c>
      <c r="D36" s="23">
        <v>9</v>
      </c>
      <c r="E36" s="38">
        <v>200.6</v>
      </c>
      <c r="F36" s="38">
        <v>8946000</v>
      </c>
      <c r="G36" s="38">
        <v>6757934.22</v>
      </c>
      <c r="H36" s="38">
        <v>70088.58</v>
      </c>
      <c r="I36" s="38">
        <v>2117977.2</v>
      </c>
      <c r="J36" s="38">
        <v>0</v>
      </c>
      <c r="K36" s="43">
        <v>45657</v>
      </c>
    </row>
    <row r="37" spans="1:11" s="42" customFormat="1" ht="15.75">
      <c r="A37" s="23">
        <v>6</v>
      </c>
      <c r="B37" s="41" t="s">
        <v>136</v>
      </c>
      <c r="C37" s="23">
        <v>5</v>
      </c>
      <c r="D37" s="23">
        <v>3</v>
      </c>
      <c r="E37" s="38">
        <v>132.6</v>
      </c>
      <c r="F37" s="38">
        <v>6363931.24</v>
      </c>
      <c r="G37" s="38">
        <v>4466943.18</v>
      </c>
      <c r="H37" s="38">
        <v>46495.62</v>
      </c>
      <c r="I37" s="38">
        <v>1850492.44</v>
      </c>
      <c r="J37" s="38">
        <v>0</v>
      </c>
      <c r="K37" s="43">
        <v>45657</v>
      </c>
    </row>
    <row r="38" spans="1:11" s="42" customFormat="1" ht="15.75">
      <c r="A38" s="23">
        <v>7</v>
      </c>
      <c r="B38" s="41" t="s">
        <v>28</v>
      </c>
      <c r="C38" s="23">
        <v>29</v>
      </c>
      <c r="D38" s="23">
        <v>15</v>
      </c>
      <c r="E38" s="38">
        <v>659.1</v>
      </c>
      <c r="F38" s="38">
        <v>30297756.48</v>
      </c>
      <c r="G38" s="38">
        <v>22204285.97</v>
      </c>
      <c r="H38" s="38">
        <v>230159.83</v>
      </c>
      <c r="I38" s="38">
        <v>7863310.68</v>
      </c>
      <c r="J38" s="38">
        <v>0</v>
      </c>
      <c r="K38" s="43">
        <v>45657</v>
      </c>
    </row>
    <row r="39" spans="1:11" s="42" customFormat="1" ht="15.75">
      <c r="A39" s="23">
        <v>8</v>
      </c>
      <c r="B39" s="41" t="s">
        <v>29</v>
      </c>
      <c r="C39" s="23">
        <v>28</v>
      </c>
      <c r="D39" s="23">
        <v>13</v>
      </c>
      <c r="E39" s="38">
        <v>512.77</v>
      </c>
      <c r="F39" s="38">
        <v>20809005</v>
      </c>
      <c r="G39" s="38">
        <v>17274683.82</v>
      </c>
      <c r="H39" s="38">
        <v>178981.44</v>
      </c>
      <c r="I39" s="38">
        <v>3355339.74</v>
      </c>
      <c r="J39" s="38">
        <v>0</v>
      </c>
      <c r="K39" s="43">
        <v>45657</v>
      </c>
    </row>
    <row r="40" spans="1:11" s="42" customFormat="1" ht="15.75">
      <c r="A40" s="23">
        <v>9</v>
      </c>
      <c r="B40" s="41" t="s">
        <v>30</v>
      </c>
      <c r="C40" s="23">
        <v>17</v>
      </c>
      <c r="D40" s="23">
        <v>7</v>
      </c>
      <c r="E40" s="38">
        <v>371.5</v>
      </c>
      <c r="F40" s="38">
        <v>17517777.78</v>
      </c>
      <c r="G40" s="38">
        <v>12514739.52</v>
      </c>
      <c r="H40" s="38">
        <v>130377.48</v>
      </c>
      <c r="I40" s="38">
        <v>4872660.78</v>
      </c>
      <c r="J40" s="38">
        <v>0</v>
      </c>
      <c r="K40" s="43">
        <v>45657</v>
      </c>
    </row>
    <row r="41" spans="1:11" s="42" customFormat="1" ht="15.75">
      <c r="A41" s="23">
        <v>10</v>
      </c>
      <c r="B41" s="41" t="s">
        <v>66</v>
      </c>
      <c r="C41" s="23">
        <v>18</v>
      </c>
      <c r="D41" s="23">
        <v>7</v>
      </c>
      <c r="E41" s="38">
        <v>319.3</v>
      </c>
      <c r="F41" s="38">
        <v>14189091.71</v>
      </c>
      <c r="G41" s="38">
        <v>10756445.86</v>
      </c>
      <c r="H41" s="38">
        <v>111887.54</v>
      </c>
      <c r="I41" s="38">
        <v>3320758.31</v>
      </c>
      <c r="J41" s="38">
        <v>0</v>
      </c>
      <c r="K41" s="43">
        <v>45657</v>
      </c>
    </row>
    <row r="42" spans="1:11" s="42" customFormat="1" ht="15.75">
      <c r="A42" s="23">
        <v>11</v>
      </c>
      <c r="B42" s="41" t="s">
        <v>54</v>
      </c>
      <c r="C42" s="23">
        <v>7</v>
      </c>
      <c r="D42" s="23">
        <v>2</v>
      </c>
      <c r="E42" s="38">
        <v>65.2</v>
      </c>
      <c r="F42" s="38">
        <v>2929000</v>
      </c>
      <c r="G42" s="38">
        <v>2196446.4</v>
      </c>
      <c r="H42" s="38">
        <v>22831.2</v>
      </c>
      <c r="I42" s="38">
        <v>709722.4</v>
      </c>
      <c r="J42" s="38">
        <v>0</v>
      </c>
      <c r="K42" s="43">
        <v>45657</v>
      </c>
    </row>
    <row r="43" spans="1:11" s="42" customFormat="1" ht="15.75">
      <c r="A43" s="23">
        <v>12</v>
      </c>
      <c r="B43" s="41" t="s">
        <v>223</v>
      </c>
      <c r="C43" s="23">
        <v>5</v>
      </c>
      <c r="D43" s="23">
        <v>1</v>
      </c>
      <c r="E43" s="38">
        <v>29</v>
      </c>
      <c r="F43" s="38">
        <v>1240000</v>
      </c>
      <c r="G43" s="38">
        <v>976979.6</v>
      </c>
      <c r="H43" s="38">
        <v>10122.4</v>
      </c>
      <c r="I43" s="38">
        <v>252898</v>
      </c>
      <c r="J43" s="38">
        <v>0</v>
      </c>
      <c r="K43" s="43">
        <v>45657</v>
      </c>
    </row>
    <row r="44" spans="1:11" s="42" customFormat="1" ht="15.75">
      <c r="A44" s="23">
        <v>13</v>
      </c>
      <c r="B44" s="41" t="s">
        <v>102</v>
      </c>
      <c r="C44" s="23">
        <v>4</v>
      </c>
      <c r="D44" s="23">
        <v>2</v>
      </c>
      <c r="E44" s="38">
        <v>63.7</v>
      </c>
      <c r="F44" s="38">
        <v>3207594.6</v>
      </c>
      <c r="G44" s="38">
        <v>2145986.21</v>
      </c>
      <c r="H44" s="38">
        <v>22234.39</v>
      </c>
      <c r="I44" s="38">
        <v>1039374</v>
      </c>
      <c r="J44" s="38">
        <v>0</v>
      </c>
      <c r="K44" s="43">
        <v>45657</v>
      </c>
    </row>
    <row r="45" spans="1:11" s="42" customFormat="1" ht="15.75">
      <c r="A45" s="23">
        <v>14</v>
      </c>
      <c r="B45" s="41" t="s">
        <v>31</v>
      </c>
      <c r="C45" s="23">
        <v>27</v>
      </c>
      <c r="D45" s="23">
        <v>7</v>
      </c>
      <c r="E45" s="38">
        <v>298.4</v>
      </c>
      <c r="F45" s="38">
        <v>14107840.59</v>
      </c>
      <c r="G45" s="38">
        <v>10052124.79</v>
      </c>
      <c r="H45" s="38">
        <v>104814.41</v>
      </c>
      <c r="I45" s="38">
        <v>3950901.39</v>
      </c>
      <c r="J45" s="38">
        <v>0</v>
      </c>
      <c r="K45" s="43">
        <v>45657</v>
      </c>
    </row>
    <row r="46" spans="1:11" s="42" customFormat="1" ht="15.75">
      <c r="A46" s="23">
        <v>15</v>
      </c>
      <c r="B46" s="41" t="s">
        <v>32</v>
      </c>
      <c r="C46" s="23">
        <v>17</v>
      </c>
      <c r="D46" s="23">
        <v>8</v>
      </c>
      <c r="E46" s="38">
        <v>358.3</v>
      </c>
      <c r="F46" s="38">
        <v>17001833.33</v>
      </c>
      <c r="G46" s="38">
        <v>12070072.93</v>
      </c>
      <c r="H46" s="38">
        <v>125742.47</v>
      </c>
      <c r="I46" s="38">
        <v>4806017.93</v>
      </c>
      <c r="J46" s="38">
        <v>0</v>
      </c>
      <c r="K46" s="43">
        <v>45657</v>
      </c>
    </row>
    <row r="47" spans="1:11" s="42" customFormat="1" ht="15.75">
      <c r="A47" s="23">
        <v>16</v>
      </c>
      <c r="B47" s="41" t="s">
        <v>69</v>
      </c>
      <c r="C47" s="23">
        <v>1</v>
      </c>
      <c r="D47" s="23">
        <v>1</v>
      </c>
      <c r="E47" s="38">
        <v>69.7</v>
      </c>
      <c r="F47" s="38">
        <v>2894954.75</v>
      </c>
      <c r="G47" s="38">
        <v>2348119.94</v>
      </c>
      <c r="H47" s="38">
        <v>24328.66</v>
      </c>
      <c r="I47" s="38">
        <v>522506.15</v>
      </c>
      <c r="J47" s="38">
        <v>0</v>
      </c>
      <c r="K47" s="43">
        <v>45657</v>
      </c>
    </row>
    <row r="48" spans="1:11" s="42" customFormat="1" ht="15.75">
      <c r="A48" s="23"/>
      <c r="B48" s="41" t="s">
        <v>74</v>
      </c>
      <c r="C48" s="23">
        <v>5</v>
      </c>
      <c r="D48" s="23">
        <v>1</v>
      </c>
      <c r="E48" s="38">
        <v>39.5</v>
      </c>
      <c r="F48" s="38">
        <f>G48+H48+I48</f>
        <v>2927479.88</v>
      </c>
      <c r="G48" s="38">
        <v>1553060.68</v>
      </c>
      <c r="H48" s="38">
        <v>16091.12</v>
      </c>
      <c r="I48" s="38">
        <v>1358328.08</v>
      </c>
      <c r="J48" s="38">
        <v>0</v>
      </c>
      <c r="K48" s="43">
        <v>45657</v>
      </c>
    </row>
    <row r="49" spans="1:11" s="42" customFormat="1" ht="15.75">
      <c r="A49" s="23">
        <v>17</v>
      </c>
      <c r="B49" s="41" t="s">
        <v>184</v>
      </c>
      <c r="C49" s="23">
        <v>5</v>
      </c>
      <c r="D49" s="23">
        <v>2</v>
      </c>
      <c r="E49" s="38">
        <v>76.3</v>
      </c>
      <c r="F49" s="38">
        <v>2776860.86</v>
      </c>
      <c r="G49" s="38">
        <v>2570298.67</v>
      </c>
      <c r="H49" s="38">
        <v>26800.73</v>
      </c>
      <c r="I49" s="38">
        <v>179761.46</v>
      </c>
      <c r="J49" s="38">
        <v>0</v>
      </c>
      <c r="K49" s="43">
        <v>45657</v>
      </c>
    </row>
    <row r="50" spans="1:11" s="42" customFormat="1" ht="15.75">
      <c r="A50" s="23">
        <v>19</v>
      </c>
      <c r="B50" s="41" t="s">
        <v>188</v>
      </c>
      <c r="C50" s="23">
        <v>4</v>
      </c>
      <c r="D50" s="23">
        <v>1</v>
      </c>
      <c r="E50" s="38">
        <v>37.2</v>
      </c>
      <c r="F50" s="38">
        <v>1861750</v>
      </c>
      <c r="G50" s="38">
        <v>1253146.92</v>
      </c>
      <c r="H50" s="38">
        <v>13066.68</v>
      </c>
      <c r="I50" s="38">
        <v>595536.4</v>
      </c>
      <c r="J50" s="38">
        <v>0</v>
      </c>
      <c r="K50" s="43">
        <v>45657</v>
      </c>
    </row>
    <row r="51" spans="1:11" s="42" customFormat="1" ht="15.75">
      <c r="A51" s="23"/>
      <c r="B51" s="41" t="s">
        <v>105</v>
      </c>
      <c r="C51" s="23">
        <v>1</v>
      </c>
      <c r="D51" s="23">
        <v>1</v>
      </c>
      <c r="E51" s="38">
        <v>21.7</v>
      </c>
      <c r="F51" s="38">
        <v>895000</v>
      </c>
      <c r="G51" s="38">
        <v>731050.25</v>
      </c>
      <c r="H51" s="38">
        <v>7574.35</v>
      </c>
      <c r="I51" s="38">
        <v>156375.4</v>
      </c>
      <c r="J51" s="38">
        <v>0</v>
      </c>
      <c r="K51" s="43">
        <v>45657</v>
      </c>
    </row>
    <row r="52" spans="1:11" s="42" customFormat="1" ht="15.75">
      <c r="A52" s="23">
        <v>20</v>
      </c>
      <c r="B52" s="41" t="s">
        <v>49</v>
      </c>
      <c r="C52" s="23">
        <v>6</v>
      </c>
      <c r="D52" s="23">
        <v>3</v>
      </c>
      <c r="E52" s="38">
        <v>69.6</v>
      </c>
      <c r="F52" s="38">
        <v>3181268</v>
      </c>
      <c r="G52" s="38">
        <v>2344628.15</v>
      </c>
      <c r="H52" s="38">
        <v>24416.65</v>
      </c>
      <c r="I52" s="38">
        <v>812223.2</v>
      </c>
      <c r="J52" s="38">
        <v>0</v>
      </c>
      <c r="K52" s="43">
        <v>45657</v>
      </c>
    </row>
    <row r="53" spans="1:11" s="42" customFormat="1" ht="15.75">
      <c r="A53" s="23">
        <v>21</v>
      </c>
      <c r="B53" s="41" t="s">
        <v>50</v>
      </c>
      <c r="C53" s="23">
        <v>13</v>
      </c>
      <c r="D53" s="23">
        <v>7</v>
      </c>
      <c r="E53" s="38">
        <v>221.9</v>
      </c>
      <c r="F53" s="38">
        <v>12320666.67</v>
      </c>
      <c r="G53" s="38">
        <v>7475169.76</v>
      </c>
      <c r="H53" s="38">
        <v>77862.44</v>
      </c>
      <c r="I53" s="38">
        <v>4767634.47</v>
      </c>
      <c r="J53" s="38">
        <v>0</v>
      </c>
      <c r="K53" s="43">
        <v>45657</v>
      </c>
    </row>
    <row r="54" spans="1:11" s="42" customFormat="1" ht="15.75">
      <c r="A54" s="23">
        <v>22</v>
      </c>
      <c r="B54" s="41" t="s">
        <v>59</v>
      </c>
      <c r="C54" s="23">
        <v>4</v>
      </c>
      <c r="D54" s="23">
        <v>2</v>
      </c>
      <c r="E54" s="38">
        <v>82.1</v>
      </c>
      <c r="F54" s="38">
        <v>3429600</v>
      </c>
      <c r="G54" s="38">
        <v>2765862.94</v>
      </c>
      <c r="H54" s="38">
        <v>28656.86</v>
      </c>
      <c r="I54" s="38">
        <v>635080.2</v>
      </c>
      <c r="J54" s="38">
        <v>0</v>
      </c>
      <c r="K54" s="43">
        <v>45657</v>
      </c>
    </row>
    <row r="55" spans="1:11" s="42" customFormat="1" ht="15.75">
      <c r="A55" s="23">
        <v>23</v>
      </c>
      <c r="B55" s="41" t="s">
        <v>106</v>
      </c>
      <c r="C55" s="23">
        <v>1</v>
      </c>
      <c r="D55" s="23">
        <v>1</v>
      </c>
      <c r="E55" s="38">
        <v>7.9</v>
      </c>
      <c r="F55" s="38">
        <v>421121.11</v>
      </c>
      <c r="G55" s="38">
        <v>262678.07</v>
      </c>
      <c r="H55" s="38">
        <v>6222.13</v>
      </c>
      <c r="I55" s="38">
        <v>152220.91</v>
      </c>
      <c r="J55" s="38">
        <v>0</v>
      </c>
      <c r="K55" s="43">
        <v>45657</v>
      </c>
    </row>
    <row r="56" spans="1:11" s="42" customFormat="1" ht="15.75">
      <c r="A56" s="23">
        <v>24</v>
      </c>
      <c r="B56" s="41" t="s">
        <v>107</v>
      </c>
      <c r="C56" s="23">
        <v>4</v>
      </c>
      <c r="D56" s="23">
        <v>1</v>
      </c>
      <c r="E56" s="38">
        <v>67.9</v>
      </c>
      <c r="F56" s="38">
        <v>3091771.71</v>
      </c>
      <c r="G56" s="38">
        <v>2287479.83</v>
      </c>
      <c r="H56" s="38">
        <v>23700.37</v>
      </c>
      <c r="I56" s="38">
        <v>780591.51</v>
      </c>
      <c r="J56" s="38">
        <v>0</v>
      </c>
      <c r="K56" s="43">
        <v>45657</v>
      </c>
    </row>
    <row r="57" spans="1:11" s="42" customFormat="1" ht="15.75">
      <c r="A57" s="23">
        <v>25</v>
      </c>
      <c r="B57" s="41" t="s">
        <v>113</v>
      </c>
      <c r="C57" s="23">
        <v>16</v>
      </c>
      <c r="D57" s="23">
        <v>7</v>
      </c>
      <c r="E57" s="38">
        <v>372.1</v>
      </c>
      <c r="F57" s="38">
        <v>18707427.76</v>
      </c>
      <c r="G57" s="38">
        <v>12535522.59</v>
      </c>
      <c r="H57" s="38">
        <v>130017.21</v>
      </c>
      <c r="I57" s="38">
        <v>6041887.96</v>
      </c>
      <c r="J57" s="38">
        <v>0</v>
      </c>
      <c r="K57" s="43">
        <v>45657</v>
      </c>
    </row>
    <row r="58" spans="1:11" s="42" customFormat="1" ht="15.75">
      <c r="A58" s="23">
        <v>26</v>
      </c>
      <c r="B58" s="41" t="s">
        <v>51</v>
      </c>
      <c r="C58" s="23">
        <v>13</v>
      </c>
      <c r="D58" s="23">
        <v>2</v>
      </c>
      <c r="E58" s="38">
        <v>110</v>
      </c>
      <c r="F58" s="38">
        <v>4905240</v>
      </c>
      <c r="G58" s="38">
        <v>3705645.47</v>
      </c>
      <c r="H58" s="38">
        <v>38534.53</v>
      </c>
      <c r="I58" s="38">
        <v>1161060</v>
      </c>
      <c r="J58" s="38">
        <v>0</v>
      </c>
      <c r="K58" s="43">
        <v>45657</v>
      </c>
    </row>
    <row r="59" spans="1:11" s="42" customFormat="1" ht="15.75">
      <c r="A59" s="23">
        <v>27</v>
      </c>
      <c r="B59" s="41" t="s">
        <v>33</v>
      </c>
      <c r="C59" s="23">
        <v>6</v>
      </c>
      <c r="D59" s="23">
        <v>2</v>
      </c>
      <c r="E59" s="38">
        <v>36.4</v>
      </c>
      <c r="F59" s="38">
        <v>2084795.05</v>
      </c>
      <c r="G59" s="38">
        <v>1226237.24</v>
      </c>
      <c r="H59" s="38">
        <v>12745.96</v>
      </c>
      <c r="I59" s="38">
        <v>845811.85</v>
      </c>
      <c r="J59" s="38">
        <v>0</v>
      </c>
      <c r="K59" s="43">
        <v>45657</v>
      </c>
    </row>
    <row r="60" spans="1:11" s="42" customFormat="1" ht="15.75">
      <c r="A60" s="23">
        <v>28</v>
      </c>
      <c r="B60" s="41" t="s">
        <v>108</v>
      </c>
      <c r="C60" s="23">
        <v>9</v>
      </c>
      <c r="D60" s="23">
        <v>3</v>
      </c>
      <c r="E60" s="38">
        <v>117.3</v>
      </c>
      <c r="F60" s="38">
        <v>4588146.85</v>
      </c>
      <c r="G60" s="38">
        <v>3951455.22</v>
      </c>
      <c r="H60" s="38">
        <v>41202.18</v>
      </c>
      <c r="I60" s="38">
        <v>595489.45</v>
      </c>
      <c r="J60" s="38">
        <v>0</v>
      </c>
      <c r="K60" s="43">
        <v>45657</v>
      </c>
    </row>
    <row r="61" spans="1:11" s="42" customFormat="1" ht="15.75">
      <c r="A61" s="23">
        <v>29</v>
      </c>
      <c r="B61" s="41" t="s">
        <v>34</v>
      </c>
      <c r="C61" s="23">
        <v>12</v>
      </c>
      <c r="D61" s="23">
        <v>7</v>
      </c>
      <c r="E61" s="38">
        <v>210.25</v>
      </c>
      <c r="F61" s="38">
        <v>7629890</v>
      </c>
      <c r="G61" s="38">
        <v>6982577.31</v>
      </c>
      <c r="H61" s="38">
        <v>72494.79</v>
      </c>
      <c r="I61" s="38">
        <v>574817.9</v>
      </c>
      <c r="J61" s="38">
        <v>0</v>
      </c>
      <c r="K61" s="43">
        <v>45657</v>
      </c>
    </row>
    <row r="62" spans="1:11" s="42" customFormat="1" ht="15.75">
      <c r="A62" s="23">
        <v>30</v>
      </c>
      <c r="B62" s="41" t="s">
        <v>35</v>
      </c>
      <c r="C62" s="23">
        <v>36</v>
      </c>
      <c r="D62" s="23">
        <v>20</v>
      </c>
      <c r="E62" s="38">
        <v>679.6</v>
      </c>
      <c r="F62" s="38">
        <v>28200777.48</v>
      </c>
      <c r="G62" s="38">
        <v>22416152.56</v>
      </c>
      <c r="H62" s="38">
        <v>232666.44</v>
      </c>
      <c r="I62" s="38">
        <v>5551958.48</v>
      </c>
      <c r="J62" s="38">
        <v>0</v>
      </c>
      <c r="K62" s="43">
        <v>45657</v>
      </c>
    </row>
    <row r="63" spans="1:11" s="42" customFormat="1" ht="15.75">
      <c r="A63" s="23">
        <v>31</v>
      </c>
      <c r="B63" s="41" t="s">
        <v>38</v>
      </c>
      <c r="C63" s="23">
        <v>26</v>
      </c>
      <c r="D63" s="23">
        <v>6</v>
      </c>
      <c r="E63" s="38">
        <v>244.5</v>
      </c>
      <c r="F63" s="38">
        <v>11892504.7</v>
      </c>
      <c r="G63" s="38">
        <v>8236409.22</v>
      </c>
      <c r="H63" s="38">
        <v>85881.78</v>
      </c>
      <c r="I63" s="38">
        <v>3570213.7</v>
      </c>
      <c r="J63" s="38">
        <v>0</v>
      </c>
      <c r="K63" s="43">
        <v>45657</v>
      </c>
    </row>
    <row r="64" spans="1:11" s="42" customFormat="1" ht="15.75">
      <c r="A64" s="23">
        <v>32</v>
      </c>
      <c r="B64" s="41" t="s">
        <v>115</v>
      </c>
      <c r="C64" s="23">
        <v>2</v>
      </c>
      <c r="D64" s="23">
        <v>1</v>
      </c>
      <c r="E64" s="38">
        <v>32</v>
      </c>
      <c r="F64" s="38">
        <v>1713805.59</v>
      </c>
      <c r="G64" s="38">
        <v>1077975.85</v>
      </c>
      <c r="H64" s="38">
        <v>11240.15</v>
      </c>
      <c r="I64" s="38">
        <v>624589.59</v>
      </c>
      <c r="J64" s="38">
        <v>0</v>
      </c>
      <c r="K64" s="43">
        <v>45657</v>
      </c>
    </row>
    <row r="65" spans="1:11" s="42" customFormat="1" ht="15.75">
      <c r="A65" s="23">
        <v>33</v>
      </c>
      <c r="B65" s="41" t="s">
        <v>116</v>
      </c>
      <c r="C65" s="23">
        <v>3</v>
      </c>
      <c r="D65" s="23">
        <v>1</v>
      </c>
      <c r="E65" s="38">
        <v>48.5</v>
      </c>
      <c r="F65" s="38">
        <v>2302296.8</v>
      </c>
      <c r="G65" s="38">
        <v>1633914.16</v>
      </c>
      <c r="H65" s="38">
        <v>16928.84</v>
      </c>
      <c r="I65" s="38">
        <v>651453.8</v>
      </c>
      <c r="J65" s="38">
        <v>0</v>
      </c>
      <c r="K65" s="43">
        <v>45657</v>
      </c>
    </row>
    <row r="66" spans="1:11" s="42" customFormat="1" ht="15.75">
      <c r="A66" s="23">
        <v>35</v>
      </c>
      <c r="B66" s="41" t="s">
        <v>40</v>
      </c>
      <c r="C66" s="23">
        <v>10</v>
      </c>
      <c r="D66" s="23">
        <v>4</v>
      </c>
      <c r="E66" s="38">
        <v>114.6</v>
      </c>
      <c r="F66" s="38">
        <v>5115570</v>
      </c>
      <c r="G66" s="38">
        <v>3754621.81</v>
      </c>
      <c r="H66" s="38">
        <v>39149.79</v>
      </c>
      <c r="I66" s="38">
        <v>1321798.4</v>
      </c>
      <c r="J66" s="38">
        <v>0</v>
      </c>
      <c r="K66" s="43">
        <v>45657</v>
      </c>
    </row>
    <row r="67" spans="1:11" s="42" customFormat="1" ht="15.75">
      <c r="A67" s="23">
        <v>36</v>
      </c>
      <c r="B67" s="41" t="s">
        <v>120</v>
      </c>
      <c r="C67" s="23">
        <v>2</v>
      </c>
      <c r="D67" s="23">
        <v>1</v>
      </c>
      <c r="E67" s="38">
        <v>51.7</v>
      </c>
      <c r="F67" s="38">
        <v>2265289.69</v>
      </c>
      <c r="G67" s="38">
        <v>1741718.81</v>
      </c>
      <c r="H67" s="38">
        <v>18045.79</v>
      </c>
      <c r="I67" s="38">
        <v>505525.09</v>
      </c>
      <c r="J67" s="38">
        <v>0</v>
      </c>
      <c r="K67" s="43">
        <v>45657</v>
      </c>
    </row>
    <row r="68" spans="1:11" s="42" customFormat="1" ht="15.75">
      <c r="A68" s="23">
        <v>37</v>
      </c>
      <c r="B68" s="41" t="s">
        <v>85</v>
      </c>
      <c r="C68" s="23">
        <v>5</v>
      </c>
      <c r="D68" s="23">
        <v>1</v>
      </c>
      <c r="E68" s="38">
        <v>46.5</v>
      </c>
      <c r="F68" s="38">
        <v>1900043.3</v>
      </c>
      <c r="G68" s="38">
        <v>1566433.66</v>
      </c>
      <c r="H68" s="38">
        <v>16333.34</v>
      </c>
      <c r="I68" s="38">
        <v>317276.3</v>
      </c>
      <c r="J68" s="38">
        <v>0</v>
      </c>
      <c r="K68" s="43">
        <v>45657</v>
      </c>
    </row>
    <row r="69" spans="1:11" s="42" customFormat="1" ht="15.75">
      <c r="A69" s="23">
        <v>38</v>
      </c>
      <c r="B69" s="41" t="s">
        <v>86</v>
      </c>
      <c r="C69" s="23">
        <v>6</v>
      </c>
      <c r="D69" s="23">
        <v>1</v>
      </c>
      <c r="E69" s="38">
        <v>50.5</v>
      </c>
      <c r="F69" s="38">
        <v>1592000</v>
      </c>
      <c r="G69" s="38">
        <v>1575674.58</v>
      </c>
      <c r="H69" s="38">
        <v>16325.42</v>
      </c>
      <c r="I69" s="38">
        <v>0</v>
      </c>
      <c r="J69" s="38">
        <v>0</v>
      </c>
      <c r="K69" s="43">
        <v>45657</v>
      </c>
    </row>
    <row r="70" spans="1:11" s="42" customFormat="1" ht="15" customHeight="1">
      <c r="A70" s="23">
        <v>39</v>
      </c>
      <c r="B70" s="41" t="s">
        <v>41</v>
      </c>
      <c r="C70" s="23">
        <v>18</v>
      </c>
      <c r="D70" s="23">
        <v>6</v>
      </c>
      <c r="E70" s="38">
        <v>179.5</v>
      </c>
      <c r="F70" s="38">
        <v>8853750</v>
      </c>
      <c r="G70" s="38">
        <v>6046770.79</v>
      </c>
      <c r="H70" s="38">
        <v>63050.21</v>
      </c>
      <c r="I70" s="38">
        <v>2743929</v>
      </c>
      <c r="J70" s="38">
        <v>0</v>
      </c>
      <c r="K70" s="43">
        <v>45657</v>
      </c>
    </row>
    <row r="71" spans="1:11" s="42" customFormat="1" ht="15" customHeight="1">
      <c r="A71" s="23"/>
      <c r="B71" s="41" t="s">
        <v>84</v>
      </c>
      <c r="C71" s="23">
        <v>5</v>
      </c>
      <c r="D71" s="23">
        <v>2</v>
      </c>
      <c r="E71" s="38">
        <v>96.4</v>
      </c>
      <c r="F71" s="38">
        <v>5177163.3</v>
      </c>
      <c r="G71" s="38">
        <v>3247402.25</v>
      </c>
      <c r="H71" s="38">
        <v>33860.95</v>
      </c>
      <c r="I71" s="38">
        <v>1895900.1</v>
      </c>
      <c r="J71" s="38">
        <v>0</v>
      </c>
      <c r="K71" s="43">
        <v>45657</v>
      </c>
    </row>
    <row r="72" spans="1:11" s="42" customFormat="1" ht="15.75">
      <c r="A72" s="23">
        <v>40</v>
      </c>
      <c r="B72" s="41" t="s">
        <v>186</v>
      </c>
      <c r="C72" s="23">
        <v>10</v>
      </c>
      <c r="D72" s="23">
        <v>5</v>
      </c>
      <c r="E72" s="38">
        <v>167.9</v>
      </c>
      <c r="F72" s="38">
        <v>7370438</v>
      </c>
      <c r="G72" s="38">
        <v>5656004.53</v>
      </c>
      <c r="H72" s="38">
        <v>58975.67</v>
      </c>
      <c r="I72" s="38">
        <v>1655457.8</v>
      </c>
      <c r="J72" s="38">
        <v>0</v>
      </c>
      <c r="K72" s="43">
        <v>45657</v>
      </c>
    </row>
    <row r="73" spans="1:11" s="42" customFormat="1" ht="16.5" customHeight="1">
      <c r="A73" s="23">
        <v>41</v>
      </c>
      <c r="B73" s="41" t="s">
        <v>83</v>
      </c>
      <c r="C73" s="23">
        <v>3</v>
      </c>
      <c r="D73" s="23">
        <v>2</v>
      </c>
      <c r="E73" s="38">
        <v>40.9</v>
      </c>
      <c r="F73" s="38">
        <v>2097992.4</v>
      </c>
      <c r="G73" s="38">
        <v>1377832.02</v>
      </c>
      <c r="H73" s="38">
        <v>14322.18</v>
      </c>
      <c r="I73" s="38">
        <v>705838.2</v>
      </c>
      <c r="J73" s="38">
        <v>0</v>
      </c>
      <c r="K73" s="43">
        <v>45657</v>
      </c>
    </row>
    <row r="74" spans="1:11" s="42" customFormat="1" ht="15.75">
      <c r="A74" s="23">
        <v>43</v>
      </c>
      <c r="B74" s="41" t="s">
        <v>42</v>
      </c>
      <c r="C74" s="23">
        <v>3</v>
      </c>
      <c r="D74" s="23">
        <v>2</v>
      </c>
      <c r="E74" s="38">
        <v>39.5</v>
      </c>
      <c r="F74" s="38">
        <v>1418030.1</v>
      </c>
      <c r="G74" s="38">
        <v>1040849.97</v>
      </c>
      <c r="H74" s="38">
        <v>10853.03</v>
      </c>
      <c r="I74" s="38">
        <v>366327.1</v>
      </c>
      <c r="J74" s="38">
        <v>0</v>
      </c>
      <c r="K74" s="43">
        <v>45657</v>
      </c>
    </row>
    <row r="75" spans="1:11" s="42" customFormat="1" ht="15.75">
      <c r="A75" s="23">
        <v>44</v>
      </c>
      <c r="B75" s="41" t="s">
        <v>43</v>
      </c>
      <c r="C75" s="23">
        <v>18</v>
      </c>
      <c r="D75" s="23">
        <v>5</v>
      </c>
      <c r="E75" s="38">
        <v>132.2</v>
      </c>
      <c r="F75" s="38">
        <v>5906800</v>
      </c>
      <c r="G75" s="38">
        <v>4453679.42</v>
      </c>
      <c r="H75" s="38">
        <v>46144.18</v>
      </c>
      <c r="I75" s="38">
        <v>1406976.4</v>
      </c>
      <c r="J75" s="38">
        <v>0</v>
      </c>
      <c r="K75" s="43">
        <v>45657</v>
      </c>
    </row>
    <row r="76" spans="1:11" s="42" customFormat="1" ht="15.75">
      <c r="A76" s="23">
        <v>45</v>
      </c>
      <c r="B76" s="41" t="s">
        <v>44</v>
      </c>
      <c r="C76" s="23">
        <v>2</v>
      </c>
      <c r="D76" s="23">
        <v>1</v>
      </c>
      <c r="E76" s="38">
        <v>46.7</v>
      </c>
      <c r="F76" s="38">
        <v>2215000</v>
      </c>
      <c r="G76" s="38">
        <v>1573171</v>
      </c>
      <c r="H76" s="38">
        <v>16403.6</v>
      </c>
      <c r="I76" s="38">
        <v>625425.4</v>
      </c>
      <c r="J76" s="38">
        <v>0</v>
      </c>
      <c r="K76" s="43">
        <v>45657</v>
      </c>
    </row>
    <row r="77" spans="1:11" s="42" customFormat="1" ht="15.75">
      <c r="A77" s="23">
        <v>46</v>
      </c>
      <c r="B77" s="41" t="s">
        <v>45</v>
      </c>
      <c r="C77" s="23">
        <v>18</v>
      </c>
      <c r="D77" s="23">
        <v>5</v>
      </c>
      <c r="E77" s="38">
        <v>178.8</v>
      </c>
      <c r="F77" s="38">
        <v>8595000</v>
      </c>
      <c r="G77" s="38">
        <v>6023190.05</v>
      </c>
      <c r="H77" s="38">
        <v>62804.35</v>
      </c>
      <c r="I77" s="38">
        <v>2509005.6</v>
      </c>
      <c r="J77" s="38">
        <v>0</v>
      </c>
      <c r="K77" s="43">
        <v>45657</v>
      </c>
    </row>
    <row r="78" spans="1:11" s="42" customFormat="1" ht="15.75">
      <c r="A78" s="23">
        <v>47</v>
      </c>
      <c r="B78" s="41" t="s">
        <v>121</v>
      </c>
      <c r="C78" s="23">
        <v>2</v>
      </c>
      <c r="D78" s="23">
        <v>2</v>
      </c>
      <c r="E78" s="38">
        <v>68.3</v>
      </c>
      <c r="F78" s="38">
        <v>2802470.3</v>
      </c>
      <c r="G78" s="38">
        <v>2300804.7</v>
      </c>
      <c r="H78" s="38">
        <v>23990.7</v>
      </c>
      <c r="I78" s="38">
        <v>477674.9</v>
      </c>
      <c r="J78" s="38">
        <v>0</v>
      </c>
      <c r="K78" s="43">
        <v>45657</v>
      </c>
    </row>
    <row r="79" spans="1:11" s="42" customFormat="1" ht="15.75">
      <c r="A79" s="23"/>
      <c r="B79" s="41" t="s">
        <v>47</v>
      </c>
      <c r="C79" s="23">
        <v>4</v>
      </c>
      <c r="D79" s="23">
        <v>1</v>
      </c>
      <c r="E79" s="38">
        <v>55.3</v>
      </c>
      <c r="F79" s="38">
        <v>2586305</v>
      </c>
      <c r="G79" s="38">
        <v>1862877.01</v>
      </c>
      <c r="H79" s="38">
        <v>19424.39</v>
      </c>
      <c r="I79" s="38">
        <v>704003.6</v>
      </c>
      <c r="J79" s="38">
        <v>0</v>
      </c>
      <c r="K79" s="43">
        <v>45657</v>
      </c>
    </row>
    <row r="80" spans="1:11" s="42" customFormat="1" ht="15.75">
      <c r="A80" s="23">
        <v>48</v>
      </c>
      <c r="B80" s="41" t="s">
        <v>46</v>
      </c>
      <c r="C80" s="23">
        <v>5</v>
      </c>
      <c r="D80" s="23">
        <v>2</v>
      </c>
      <c r="E80" s="38">
        <v>127.7</v>
      </c>
      <c r="F80" s="38">
        <v>5509866.47</v>
      </c>
      <c r="G80" s="38">
        <v>4302079.14</v>
      </c>
      <c r="H80" s="38">
        <v>44573.46</v>
      </c>
      <c r="I80" s="38">
        <v>1163213.87</v>
      </c>
      <c r="J80" s="38">
        <v>0</v>
      </c>
      <c r="K80" s="43">
        <v>45657</v>
      </c>
    </row>
    <row r="81" spans="1:11" s="42" customFormat="1" ht="15.75">
      <c r="A81" s="23">
        <v>49</v>
      </c>
      <c r="B81" s="41" t="s">
        <v>52</v>
      </c>
      <c r="C81" s="23">
        <v>29</v>
      </c>
      <c r="D81" s="23">
        <v>10</v>
      </c>
      <c r="E81" s="38">
        <v>495.6</v>
      </c>
      <c r="F81" s="38">
        <v>21629960.46</v>
      </c>
      <c r="G81" s="38">
        <v>16695289.76</v>
      </c>
      <c r="H81" s="38">
        <v>173943.04</v>
      </c>
      <c r="I81" s="38">
        <v>4760727.66</v>
      </c>
      <c r="J81" s="38">
        <v>0</v>
      </c>
      <c r="K81" s="43">
        <v>45657</v>
      </c>
    </row>
    <row r="82" spans="1:11" s="42" customFormat="1" ht="15.75">
      <c r="A82" s="23">
        <v>51</v>
      </c>
      <c r="B82" s="41" t="s">
        <v>123</v>
      </c>
      <c r="C82" s="23">
        <v>4</v>
      </c>
      <c r="D82" s="23">
        <v>4</v>
      </c>
      <c r="E82" s="38">
        <v>114.3</v>
      </c>
      <c r="F82" s="38">
        <v>4464600</v>
      </c>
      <c r="G82" s="38">
        <v>3850598.98</v>
      </c>
      <c r="H82" s="38">
        <v>39944.42</v>
      </c>
      <c r="I82" s="38">
        <v>574056.6</v>
      </c>
      <c r="J82" s="38">
        <v>0</v>
      </c>
      <c r="K82" s="43">
        <v>45657</v>
      </c>
    </row>
    <row r="83" spans="1:11" s="42" customFormat="1" ht="15.75">
      <c r="A83" s="23">
        <v>52</v>
      </c>
      <c r="B83" s="41" t="s">
        <v>53</v>
      </c>
      <c r="C83" s="23">
        <v>6</v>
      </c>
      <c r="D83" s="23">
        <v>2</v>
      </c>
      <c r="E83" s="38">
        <v>79.7</v>
      </c>
      <c r="F83" s="38">
        <v>3507605.88</v>
      </c>
      <c r="G83" s="38">
        <v>2564913.37</v>
      </c>
      <c r="H83" s="38">
        <v>26723.31</v>
      </c>
      <c r="I83" s="38">
        <v>915969.2</v>
      </c>
      <c r="J83" s="38">
        <v>0</v>
      </c>
      <c r="K83" s="43">
        <v>45657</v>
      </c>
    </row>
    <row r="84" spans="1:11" s="42" customFormat="1" ht="15.75">
      <c r="A84" s="23">
        <v>53</v>
      </c>
      <c r="B84" s="41" t="s">
        <v>36</v>
      </c>
      <c r="C84" s="23">
        <v>22</v>
      </c>
      <c r="D84" s="23">
        <v>6</v>
      </c>
      <c r="E84" s="38">
        <v>335.7</v>
      </c>
      <c r="F84" s="38">
        <v>14189598.98</v>
      </c>
      <c r="G84" s="38">
        <v>10875933.83</v>
      </c>
      <c r="H84" s="38">
        <v>112978.85</v>
      </c>
      <c r="I84" s="38">
        <v>3200686.3</v>
      </c>
      <c r="J84" s="38">
        <v>0</v>
      </c>
      <c r="K84" s="43">
        <v>45657</v>
      </c>
    </row>
    <row r="85" spans="1:11" s="42" customFormat="1" ht="15.75">
      <c r="A85" s="23">
        <v>54</v>
      </c>
      <c r="B85" s="41" t="s">
        <v>88</v>
      </c>
      <c r="C85" s="23">
        <v>21</v>
      </c>
      <c r="D85" s="23">
        <v>12</v>
      </c>
      <c r="E85" s="38">
        <v>633.9</v>
      </c>
      <c r="F85" s="38">
        <v>28229168.32</v>
      </c>
      <c r="G85" s="38">
        <v>21350902.1</v>
      </c>
      <c r="H85" s="38">
        <v>222382.3</v>
      </c>
      <c r="I85" s="38">
        <v>6655883.92</v>
      </c>
      <c r="J85" s="38">
        <v>0</v>
      </c>
      <c r="K85" s="43">
        <v>45657</v>
      </c>
    </row>
    <row r="86" spans="1:11" s="42" customFormat="1" ht="15.75">
      <c r="A86" s="23">
        <v>55</v>
      </c>
      <c r="B86" s="41" t="s">
        <v>144</v>
      </c>
      <c r="C86" s="23">
        <v>1</v>
      </c>
      <c r="D86" s="23">
        <v>1</v>
      </c>
      <c r="E86" s="38">
        <v>61</v>
      </c>
      <c r="F86" s="38">
        <v>2555811.94</v>
      </c>
      <c r="G86" s="38">
        <v>2054891.46</v>
      </c>
      <c r="H86" s="38">
        <v>21426.54</v>
      </c>
      <c r="I86" s="38">
        <v>479493.94</v>
      </c>
      <c r="J86" s="38">
        <v>0</v>
      </c>
      <c r="K86" s="43">
        <v>45657</v>
      </c>
    </row>
    <row r="87" spans="1:11" s="42" customFormat="1" ht="15.75">
      <c r="A87" s="23">
        <v>56</v>
      </c>
      <c r="B87" s="41" t="s">
        <v>187</v>
      </c>
      <c r="C87" s="23">
        <v>1</v>
      </c>
      <c r="D87" s="23">
        <v>1</v>
      </c>
      <c r="E87" s="38">
        <v>21.6</v>
      </c>
      <c r="F87" s="38">
        <v>1149277.18</v>
      </c>
      <c r="G87" s="38">
        <v>727633.7</v>
      </c>
      <c r="H87" s="38">
        <v>7587.1</v>
      </c>
      <c r="I87" s="38">
        <v>414056.38</v>
      </c>
      <c r="J87" s="38">
        <v>0</v>
      </c>
      <c r="K87" s="43">
        <v>45657</v>
      </c>
    </row>
    <row r="88" spans="1:11" s="42" customFormat="1" ht="15.75">
      <c r="A88" s="23">
        <v>57</v>
      </c>
      <c r="B88" s="41" t="s">
        <v>146</v>
      </c>
      <c r="C88" s="23">
        <v>1</v>
      </c>
      <c r="D88" s="23">
        <v>1</v>
      </c>
      <c r="E88" s="38">
        <v>23.7</v>
      </c>
      <c r="F88" s="38">
        <v>981688.46</v>
      </c>
      <c r="G88" s="38">
        <v>798428.16</v>
      </c>
      <c r="H88" s="38">
        <v>8272.44</v>
      </c>
      <c r="I88" s="38">
        <v>174987.86</v>
      </c>
      <c r="J88" s="38">
        <v>0</v>
      </c>
      <c r="K88" s="43">
        <v>45657</v>
      </c>
    </row>
    <row r="89" spans="1:11" s="42" customFormat="1" ht="15.75">
      <c r="A89" s="23"/>
      <c r="B89" s="41" t="s">
        <v>125</v>
      </c>
      <c r="C89" s="23">
        <v>5</v>
      </c>
      <c r="D89" s="23">
        <v>1</v>
      </c>
      <c r="E89" s="38">
        <v>46.8</v>
      </c>
      <c r="F89" s="38">
        <v>1238769</v>
      </c>
      <c r="G89" s="38">
        <v>1225985.54</v>
      </c>
      <c r="H89" s="38">
        <v>12783.46</v>
      </c>
      <c r="I89" s="38">
        <v>0</v>
      </c>
      <c r="J89" s="38">
        <v>0</v>
      </c>
      <c r="K89" s="43">
        <v>45657</v>
      </c>
    </row>
    <row r="90" spans="1:11" s="42" customFormat="1" ht="15.75">
      <c r="A90" s="23"/>
      <c r="B90" s="41" t="s">
        <v>126</v>
      </c>
      <c r="C90" s="23">
        <v>5</v>
      </c>
      <c r="D90" s="23">
        <v>2</v>
      </c>
      <c r="E90" s="38">
        <v>60.1</v>
      </c>
      <c r="F90" s="38">
        <v>2559026.79</v>
      </c>
      <c r="G90" s="38">
        <v>1868923.36</v>
      </c>
      <c r="H90" s="38">
        <v>19487.44</v>
      </c>
      <c r="I90" s="38">
        <v>670615.99</v>
      </c>
      <c r="J90" s="38">
        <v>0</v>
      </c>
      <c r="K90" s="43">
        <v>45657</v>
      </c>
    </row>
    <row r="91" spans="1:11" s="42" customFormat="1" ht="15.75">
      <c r="A91" s="23">
        <v>58</v>
      </c>
      <c r="B91" s="41" t="s">
        <v>91</v>
      </c>
      <c r="C91" s="23">
        <v>4</v>
      </c>
      <c r="D91" s="23">
        <v>1</v>
      </c>
      <c r="E91" s="38">
        <v>59.5</v>
      </c>
      <c r="F91" s="38">
        <v>2538571.43</v>
      </c>
      <c r="G91" s="38">
        <v>2004361.34</v>
      </c>
      <c r="H91" s="38">
        <v>20899.66</v>
      </c>
      <c r="I91" s="38">
        <v>513310.43</v>
      </c>
      <c r="J91" s="38">
        <v>0</v>
      </c>
      <c r="K91" s="43">
        <v>45657</v>
      </c>
    </row>
    <row r="92" spans="1:11" s="42" customFormat="1" ht="15.75">
      <c r="A92" s="23">
        <v>61</v>
      </c>
      <c r="B92" s="41" t="s">
        <v>127</v>
      </c>
      <c r="C92" s="23">
        <v>2</v>
      </c>
      <c r="D92" s="23">
        <v>1</v>
      </c>
      <c r="E92" s="38">
        <v>31.3</v>
      </c>
      <c r="F92" s="38">
        <v>1040000</v>
      </c>
      <c r="G92" s="38">
        <v>1029267.73</v>
      </c>
      <c r="H92" s="38">
        <v>10732.27</v>
      </c>
      <c r="I92" s="38">
        <v>0</v>
      </c>
      <c r="J92" s="38">
        <v>0</v>
      </c>
      <c r="K92" s="43">
        <v>45657</v>
      </c>
    </row>
    <row r="93" spans="1:11" s="42" customFormat="1" ht="15.75">
      <c r="A93" s="23">
        <v>62</v>
      </c>
      <c r="B93" s="41" t="s">
        <v>60</v>
      </c>
      <c r="C93" s="23">
        <v>4</v>
      </c>
      <c r="D93" s="23">
        <v>2</v>
      </c>
      <c r="E93" s="38">
        <v>30.3</v>
      </c>
      <c r="F93" s="38">
        <v>1658934.92</v>
      </c>
      <c r="G93" s="38">
        <v>1020735.97</v>
      </c>
      <c r="H93" s="38">
        <v>10615.43</v>
      </c>
      <c r="I93" s="38">
        <v>627583.52</v>
      </c>
      <c r="J93" s="38">
        <v>0</v>
      </c>
      <c r="K93" s="43">
        <v>45657</v>
      </c>
    </row>
    <row r="94" spans="1:11" s="42" customFormat="1" ht="15.75">
      <c r="A94" s="23">
        <v>63</v>
      </c>
      <c r="B94" s="41" t="s">
        <v>185</v>
      </c>
      <c r="C94" s="23">
        <v>5</v>
      </c>
      <c r="D94" s="23">
        <v>3</v>
      </c>
      <c r="E94" s="38">
        <v>62.1</v>
      </c>
      <c r="F94" s="38">
        <v>2474773.62</v>
      </c>
      <c r="G94" s="38">
        <v>2091946.88</v>
      </c>
      <c r="H94" s="38">
        <v>21812.92</v>
      </c>
      <c r="I94" s="38">
        <v>361013.82</v>
      </c>
      <c r="J94" s="38">
        <v>0</v>
      </c>
      <c r="K94" s="43">
        <v>45657</v>
      </c>
    </row>
    <row r="95" spans="1:11" s="42" customFormat="1" ht="15.75">
      <c r="A95" s="23">
        <v>64</v>
      </c>
      <c r="B95" s="41" t="s">
        <v>39</v>
      </c>
      <c r="C95" s="23">
        <v>15</v>
      </c>
      <c r="D95" s="23">
        <v>5</v>
      </c>
      <c r="E95" s="38">
        <v>229.2</v>
      </c>
      <c r="F95" s="38">
        <v>9620931.25</v>
      </c>
      <c r="G95" s="38">
        <v>7675363.9</v>
      </c>
      <c r="H95" s="38">
        <v>79628.1</v>
      </c>
      <c r="I95" s="38">
        <v>1865939.25</v>
      </c>
      <c r="J95" s="38">
        <v>0</v>
      </c>
      <c r="K95" s="43">
        <v>45657</v>
      </c>
    </row>
    <row r="96" spans="1:11" s="42" customFormat="1" ht="15.75">
      <c r="A96" s="23"/>
      <c r="B96" s="41" t="s">
        <v>98</v>
      </c>
      <c r="C96" s="23">
        <v>2</v>
      </c>
      <c r="D96" s="23">
        <v>1</v>
      </c>
      <c r="E96" s="38">
        <v>49.1</v>
      </c>
      <c r="F96" s="38">
        <v>1986000</v>
      </c>
      <c r="G96" s="38">
        <v>1654019.19</v>
      </c>
      <c r="H96" s="38">
        <v>17246.61</v>
      </c>
      <c r="I96" s="38">
        <v>314734.2</v>
      </c>
      <c r="J96" s="38">
        <v>0</v>
      </c>
      <c r="K96" s="43">
        <v>45657</v>
      </c>
    </row>
    <row r="97" spans="1:11" s="42" customFormat="1" ht="15.75">
      <c r="A97" s="23">
        <v>65</v>
      </c>
      <c r="B97" s="41" t="s">
        <v>148</v>
      </c>
      <c r="C97" s="23">
        <v>3</v>
      </c>
      <c r="D97" s="23">
        <v>2</v>
      </c>
      <c r="E97" s="38">
        <v>56.9</v>
      </c>
      <c r="F97" s="38">
        <v>2614519.99</v>
      </c>
      <c r="G97" s="38">
        <v>1916869.14</v>
      </c>
      <c r="H97" s="38">
        <v>19893.06</v>
      </c>
      <c r="I97" s="38">
        <v>677757.79</v>
      </c>
      <c r="J97" s="38">
        <v>0</v>
      </c>
      <c r="K97" s="43">
        <v>45657</v>
      </c>
    </row>
    <row r="98" spans="1:11" s="42" customFormat="1" ht="15.75">
      <c r="A98" s="23">
        <v>67</v>
      </c>
      <c r="B98" s="41" t="s">
        <v>111</v>
      </c>
      <c r="C98" s="23">
        <v>4</v>
      </c>
      <c r="D98" s="23">
        <v>1</v>
      </c>
      <c r="E98" s="38">
        <v>46.2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43">
        <v>45657</v>
      </c>
    </row>
    <row r="99" spans="1:11" s="42" customFormat="1" ht="15.75">
      <c r="A99" s="23">
        <v>68</v>
      </c>
      <c r="B99" s="41" t="s">
        <v>48</v>
      </c>
      <c r="C99" s="23">
        <v>2</v>
      </c>
      <c r="D99" s="23">
        <v>1</v>
      </c>
      <c r="E99" s="38">
        <v>29.4</v>
      </c>
      <c r="F99" s="38">
        <v>1306611.6</v>
      </c>
      <c r="G99" s="38">
        <v>990390.31</v>
      </c>
      <c r="H99" s="38">
        <v>10326.89</v>
      </c>
      <c r="I99" s="38">
        <v>305894.4</v>
      </c>
      <c r="J99" s="38">
        <v>0</v>
      </c>
      <c r="K99" s="43">
        <v>45657</v>
      </c>
    </row>
    <row r="100" spans="1:11" s="42" customFormat="1" ht="15.75">
      <c r="A100" s="23">
        <v>68</v>
      </c>
      <c r="B100" s="41" t="s">
        <v>132</v>
      </c>
      <c r="C100" s="23">
        <v>9</v>
      </c>
      <c r="D100" s="23">
        <v>7</v>
      </c>
      <c r="E100" s="38">
        <v>139.7</v>
      </c>
      <c r="F100" s="38">
        <v>8315731</v>
      </c>
      <c r="G100" s="38">
        <v>4706038.31</v>
      </c>
      <c r="H100" s="38">
        <v>49070.29</v>
      </c>
      <c r="I100" s="38">
        <v>3560622.4</v>
      </c>
      <c r="J100" s="38">
        <v>0</v>
      </c>
      <c r="K100" s="43">
        <v>45657</v>
      </c>
    </row>
    <row r="101" spans="1:11" s="42" customFormat="1" ht="15.75">
      <c r="A101" s="23">
        <v>69</v>
      </c>
      <c r="B101" s="41" t="s">
        <v>134</v>
      </c>
      <c r="C101" s="23">
        <v>2</v>
      </c>
      <c r="D101" s="23">
        <v>1</v>
      </c>
      <c r="E101" s="38">
        <v>34.1</v>
      </c>
      <c r="F101" s="38">
        <v>1609047.7</v>
      </c>
      <c r="G101" s="38">
        <v>1148718.01</v>
      </c>
      <c r="H101" s="38">
        <v>11977.79</v>
      </c>
      <c r="I101" s="38">
        <v>448351.9</v>
      </c>
      <c r="J101" s="38">
        <v>0</v>
      </c>
      <c r="K101" s="43">
        <v>45657</v>
      </c>
    </row>
    <row r="102" spans="1:11" s="42" customFormat="1" ht="15.75">
      <c r="A102" s="23">
        <v>70</v>
      </c>
      <c r="B102" s="41" t="s">
        <v>37</v>
      </c>
      <c r="C102" s="23">
        <v>12</v>
      </c>
      <c r="D102" s="23">
        <v>5</v>
      </c>
      <c r="E102" s="38">
        <v>216.8</v>
      </c>
      <c r="F102" s="38">
        <v>9386156.96</v>
      </c>
      <c r="G102" s="38">
        <v>6774976.23</v>
      </c>
      <c r="H102" s="38">
        <v>92736.97</v>
      </c>
      <c r="I102" s="38">
        <v>2518443.76</v>
      </c>
      <c r="J102" s="38">
        <v>0</v>
      </c>
      <c r="K102" s="43">
        <v>45657</v>
      </c>
    </row>
    <row r="103" spans="1:11" s="42" customFormat="1" ht="15.75">
      <c r="A103" s="23">
        <v>71</v>
      </c>
      <c r="B103" s="41" t="s">
        <v>166</v>
      </c>
      <c r="C103" s="23">
        <v>14</v>
      </c>
      <c r="D103" s="23">
        <v>4</v>
      </c>
      <c r="E103" s="38">
        <v>159</v>
      </c>
      <c r="F103" s="38">
        <v>7445198.28</v>
      </c>
      <c r="G103" s="38">
        <v>5356192.5</v>
      </c>
      <c r="H103" s="38">
        <v>55849.5</v>
      </c>
      <c r="I103" s="38">
        <v>2033156.28</v>
      </c>
      <c r="J103" s="38">
        <v>0</v>
      </c>
      <c r="K103" s="43">
        <v>45657</v>
      </c>
    </row>
    <row r="104" spans="1:11" s="42" customFormat="1" ht="15.75">
      <c r="A104" s="23">
        <v>72</v>
      </c>
      <c r="B104" s="41" t="s">
        <v>61</v>
      </c>
      <c r="C104" s="23">
        <v>12</v>
      </c>
      <c r="D104" s="23">
        <v>6</v>
      </c>
      <c r="E104" s="38">
        <v>100.7</v>
      </c>
      <c r="F104" s="38">
        <v>7433777.75</v>
      </c>
      <c r="G104" s="38">
        <v>3392325.63</v>
      </c>
      <c r="H104" s="38">
        <v>35300.97</v>
      </c>
      <c r="I104" s="38">
        <v>4006151.15</v>
      </c>
      <c r="J104" s="38">
        <v>0</v>
      </c>
      <c r="K104" s="43">
        <v>45657</v>
      </c>
    </row>
    <row r="105" spans="1:11" s="42" customFormat="1" ht="15.75" hidden="1">
      <c r="A105" s="23"/>
      <c r="B105" s="41" t="s">
        <v>236</v>
      </c>
      <c r="C105" s="23"/>
      <c r="D105" s="23"/>
      <c r="E105" s="38"/>
      <c r="F105" s="38">
        <v>196035752.46</v>
      </c>
      <c r="G105" s="38">
        <v>150267588.54</v>
      </c>
      <c r="H105" s="38">
        <v>1556909.08</v>
      </c>
      <c r="I105" s="38">
        <v>44211254.84</v>
      </c>
      <c r="J105" s="38">
        <v>0</v>
      </c>
      <c r="K105" s="43"/>
    </row>
    <row r="106" spans="1:11" s="42" customFormat="1" ht="31.5" customHeight="1" hidden="1">
      <c r="A106" s="23"/>
      <c r="B106" s="41" t="s">
        <v>237</v>
      </c>
      <c r="C106" s="23"/>
      <c r="D106" s="23"/>
      <c r="E106" s="38"/>
      <c r="F106" s="38">
        <v>200870182.88</v>
      </c>
      <c r="G106" s="38">
        <v>197096834.98</v>
      </c>
      <c r="H106" s="38">
        <v>2042102.7399999998</v>
      </c>
      <c r="I106" s="38">
        <v>1731245.1599999964</v>
      </c>
      <c r="J106" s="38">
        <v>0</v>
      </c>
      <c r="K106" s="43"/>
    </row>
    <row r="107" spans="1:11" s="42" customFormat="1" ht="15.75" hidden="1">
      <c r="A107" s="23"/>
      <c r="B107" s="41" t="s">
        <v>238</v>
      </c>
      <c r="C107" s="23"/>
      <c r="D107" s="23"/>
      <c r="E107" s="38"/>
      <c r="F107" s="38">
        <v>270561888.3</v>
      </c>
      <c r="G107" s="38">
        <v>195377467.89</v>
      </c>
      <c r="H107" s="38">
        <v>2037218.4100000008</v>
      </c>
      <c r="I107" s="38">
        <v>73147202.00000003</v>
      </c>
      <c r="J107" s="38">
        <v>0</v>
      </c>
      <c r="K107" s="43"/>
    </row>
    <row r="108" spans="1:11" s="42" customFormat="1" ht="31.5" customHeight="1" hidden="1">
      <c r="A108" s="23"/>
      <c r="B108" s="41" t="s">
        <v>239</v>
      </c>
      <c r="C108" s="23"/>
      <c r="D108" s="23"/>
      <c r="E108" s="38"/>
      <c r="F108" s="38">
        <v>8989621.129999975</v>
      </c>
      <c r="G108" s="38">
        <v>1906393.650000006</v>
      </c>
      <c r="H108" s="38">
        <v>58319.47999999905</v>
      </c>
      <c r="I108" s="38">
        <v>7024907.99999997</v>
      </c>
      <c r="J108" s="38">
        <v>0</v>
      </c>
      <c r="K108" s="43"/>
    </row>
    <row r="109" spans="1:11" s="42" customFormat="1" ht="15.75" hidden="1">
      <c r="A109" s="23"/>
      <c r="B109" s="41" t="s">
        <v>240</v>
      </c>
      <c r="C109" s="23"/>
      <c r="D109" s="23"/>
      <c r="E109" s="38"/>
      <c r="F109" s="38">
        <v>3232809.91</v>
      </c>
      <c r="G109" s="38">
        <v>1931847.58</v>
      </c>
      <c r="H109" s="38">
        <v>45760.22</v>
      </c>
      <c r="I109" s="38">
        <v>1255202.11</v>
      </c>
      <c r="J109" s="38">
        <v>0</v>
      </c>
      <c r="K109" s="43"/>
    </row>
    <row r="110" spans="1:11" s="39" customFormat="1" ht="31.5">
      <c r="A110" s="33"/>
      <c r="B110" s="34" t="s">
        <v>151</v>
      </c>
      <c r="C110" s="33">
        <f>SUM(C118:C190)</f>
        <v>484</v>
      </c>
      <c r="D110" s="33">
        <f aca="true" t="shared" si="1" ref="D110:J110">SUM(D118:D190)</f>
        <v>204</v>
      </c>
      <c r="E110" s="33">
        <f t="shared" si="1"/>
        <v>7608.060000000001</v>
      </c>
      <c r="F110" s="35">
        <f t="shared" si="1"/>
        <v>385920984.2400001</v>
      </c>
      <c r="G110" s="35">
        <f t="shared" si="1"/>
        <v>268730888.4200001</v>
      </c>
      <c r="H110" s="35">
        <f t="shared" si="1"/>
        <v>3354050.909999999</v>
      </c>
      <c r="I110" s="35">
        <f t="shared" si="1"/>
        <v>113836044.91000003</v>
      </c>
      <c r="J110" s="35">
        <f t="shared" si="1"/>
        <v>0</v>
      </c>
      <c r="K110" s="33"/>
    </row>
    <row r="111" spans="1:14" s="39" customFormat="1" ht="15.75" hidden="1">
      <c r="A111" s="40"/>
      <c r="B111" s="34" t="s">
        <v>25</v>
      </c>
      <c r="C111" s="33"/>
      <c r="D111" s="33"/>
      <c r="E111" s="35"/>
      <c r="F111" s="35">
        <v>87607838.68</v>
      </c>
      <c r="G111" s="35">
        <v>70817696.23</v>
      </c>
      <c r="H111" s="35">
        <v>838263.97</v>
      </c>
      <c r="I111" s="35">
        <v>15951878.48</v>
      </c>
      <c r="J111" s="35">
        <v>0</v>
      </c>
      <c r="K111" s="33"/>
      <c r="N111" s="44">
        <f>G111+G112+G113+G114-G117</f>
        <v>268730888.41999996</v>
      </c>
    </row>
    <row r="112" spans="1:14" s="39" customFormat="1" ht="15.75" hidden="1">
      <c r="A112" s="40"/>
      <c r="B112" s="34" t="s">
        <v>56</v>
      </c>
      <c r="C112" s="33"/>
      <c r="D112" s="33"/>
      <c r="E112" s="35"/>
      <c r="F112" s="35">
        <v>289298234.62</v>
      </c>
      <c r="G112" s="35">
        <v>197240830.04</v>
      </c>
      <c r="H112" s="35">
        <v>2506907.69</v>
      </c>
      <c r="I112" s="38">
        <v>89550496.89</v>
      </c>
      <c r="J112" s="35">
        <v>0</v>
      </c>
      <c r="K112" s="33"/>
      <c r="L112" s="44"/>
      <c r="M112" s="44"/>
      <c r="N112" s="44">
        <f>H111+H112+H113+H114-H117</f>
        <v>3354050.91</v>
      </c>
    </row>
    <row r="113" spans="1:14" s="39" customFormat="1" ht="15.75" hidden="1">
      <c r="A113" s="40"/>
      <c r="B113" s="34" t="s">
        <v>65</v>
      </c>
      <c r="C113" s="33"/>
      <c r="D113" s="33"/>
      <c r="E113" s="35"/>
      <c r="F113" s="35">
        <v>1098000</v>
      </c>
      <c r="G113" s="35">
        <v>672362.15</v>
      </c>
      <c r="H113" s="35">
        <v>8879.25</v>
      </c>
      <c r="I113" s="35">
        <v>416758.6</v>
      </c>
      <c r="J113" s="35">
        <v>0</v>
      </c>
      <c r="K113" s="33"/>
      <c r="N113" s="44">
        <f>I111+I112+I113+I114-I117</f>
        <v>106021076.14</v>
      </c>
    </row>
    <row r="114" spans="1:14" s="39" customFormat="1" ht="15.75" hidden="1">
      <c r="A114" s="40"/>
      <c r="B114" s="34" t="s">
        <v>68</v>
      </c>
      <c r="C114" s="33"/>
      <c r="D114" s="33"/>
      <c r="E114" s="35"/>
      <c r="F114" s="35">
        <v>1199942.17</v>
      </c>
      <c r="G114" s="35">
        <v>672362.15</v>
      </c>
      <c r="H114" s="35">
        <v>8879.25</v>
      </c>
      <c r="I114" s="35">
        <v>518700.77</v>
      </c>
      <c r="J114" s="35">
        <v>0</v>
      </c>
      <c r="K114" s="33"/>
      <c r="N114" s="44">
        <f>I110+J110</f>
        <v>113836044.91000003</v>
      </c>
    </row>
    <row r="115" spans="1:11" s="39" customFormat="1" ht="15.75" hidden="1">
      <c r="A115" s="40"/>
      <c r="B115" s="41" t="s">
        <v>235</v>
      </c>
      <c r="C115" s="33"/>
      <c r="D115" s="33"/>
      <c r="E115" s="35"/>
      <c r="F115" s="35">
        <v>191247685.94</v>
      </c>
      <c r="G115" s="35">
        <v>187100520.33999997</v>
      </c>
      <c r="H115" s="35">
        <v>2287254.08</v>
      </c>
      <c r="I115" s="35">
        <v>1859911.5199999996</v>
      </c>
      <c r="J115" s="35">
        <v>0</v>
      </c>
      <c r="K115" s="33"/>
    </row>
    <row r="116" spans="1:13" s="39" customFormat="1" ht="15.75" hidden="1">
      <c r="A116" s="40"/>
      <c r="B116" s="41" t="s">
        <v>247</v>
      </c>
      <c r="C116" s="33"/>
      <c r="D116" s="33"/>
      <c r="E116" s="35"/>
      <c r="F116" s="35">
        <v>1096894.0000000002</v>
      </c>
      <c r="G116" s="35">
        <v>660576.62</v>
      </c>
      <c r="H116" s="35">
        <v>19558.78000000026</v>
      </c>
      <c r="I116" s="35">
        <v>416758.6</v>
      </c>
      <c r="J116" s="35">
        <v>0</v>
      </c>
      <c r="K116" s="45"/>
      <c r="L116" s="46"/>
      <c r="M116" s="46"/>
    </row>
    <row r="117" spans="1:13" s="39" customFormat="1" ht="15.75" hidden="1">
      <c r="A117" s="40"/>
      <c r="B117" s="41" t="s">
        <v>251</v>
      </c>
      <c r="C117" s="33"/>
      <c r="D117" s="33"/>
      <c r="E117" s="35"/>
      <c r="F117" s="35">
        <v>1098000</v>
      </c>
      <c r="G117" s="35">
        <v>672362.15</v>
      </c>
      <c r="H117" s="35">
        <v>8879.25</v>
      </c>
      <c r="I117" s="35">
        <v>416758.6</v>
      </c>
      <c r="J117" s="35">
        <v>0</v>
      </c>
      <c r="K117" s="33"/>
      <c r="L117" s="46"/>
      <c r="M117" s="46"/>
    </row>
    <row r="118" spans="1:11" s="39" customFormat="1" ht="15.75">
      <c r="A118" s="33">
        <v>1</v>
      </c>
      <c r="B118" s="34" t="s">
        <v>135</v>
      </c>
      <c r="C118" s="33">
        <v>5</v>
      </c>
      <c r="D118" s="33">
        <v>3</v>
      </c>
      <c r="E118" s="35">
        <v>54.8</v>
      </c>
      <c r="F118" s="35">
        <v>3154467.71</v>
      </c>
      <c r="G118" s="35">
        <v>1995277.89</v>
      </c>
      <c r="H118" s="35">
        <v>23115.71</v>
      </c>
      <c r="I118" s="35">
        <v>1136074.11</v>
      </c>
      <c r="J118" s="35">
        <v>0</v>
      </c>
      <c r="K118" s="43">
        <v>45657</v>
      </c>
    </row>
    <row r="119" spans="1:11" s="39" customFormat="1" ht="15.75">
      <c r="A119" s="33">
        <v>2</v>
      </c>
      <c r="B119" s="34" t="s">
        <v>99</v>
      </c>
      <c r="C119" s="33">
        <v>2</v>
      </c>
      <c r="D119" s="33">
        <v>1</v>
      </c>
      <c r="E119" s="35">
        <v>59.6</v>
      </c>
      <c r="F119" s="35">
        <v>2301129</v>
      </c>
      <c r="G119" s="35">
        <v>2166856.63</v>
      </c>
      <c r="H119" s="35">
        <v>28330.57</v>
      </c>
      <c r="I119" s="35">
        <v>105941.8</v>
      </c>
      <c r="J119" s="35">
        <v>0</v>
      </c>
      <c r="K119" s="43">
        <v>45657</v>
      </c>
    </row>
    <row r="120" spans="1:11" s="39" customFormat="1" ht="15.75">
      <c r="A120" s="33">
        <v>3</v>
      </c>
      <c r="B120" s="34" t="s">
        <v>62</v>
      </c>
      <c r="C120" s="33">
        <v>7</v>
      </c>
      <c r="D120" s="33">
        <v>4</v>
      </c>
      <c r="E120" s="35">
        <v>101.9</v>
      </c>
      <c r="F120" s="35">
        <v>4919177.78</v>
      </c>
      <c r="G120" s="35">
        <v>3709274.39</v>
      </c>
      <c r="H120" s="35">
        <v>43906.41</v>
      </c>
      <c r="I120" s="35">
        <v>1165996.98</v>
      </c>
      <c r="J120" s="35">
        <v>0</v>
      </c>
      <c r="K120" s="43">
        <v>45657</v>
      </c>
    </row>
    <row r="121" spans="1:11" s="42" customFormat="1" ht="15.75">
      <c r="A121" s="23">
        <v>6</v>
      </c>
      <c r="B121" s="41" t="s">
        <v>27</v>
      </c>
      <c r="C121" s="23">
        <v>5</v>
      </c>
      <c r="D121" s="23">
        <v>3</v>
      </c>
      <c r="E121" s="38">
        <v>72.4</v>
      </c>
      <c r="F121" s="38">
        <v>4980865.66</v>
      </c>
      <c r="G121" s="38">
        <v>2632221.82</v>
      </c>
      <c r="H121" s="38">
        <v>34414.98</v>
      </c>
      <c r="I121" s="38">
        <v>2314228.86</v>
      </c>
      <c r="J121" s="38">
        <v>0</v>
      </c>
      <c r="K121" s="43">
        <v>45657</v>
      </c>
    </row>
    <row r="122" spans="1:11" s="42" customFormat="1" ht="15.75">
      <c r="A122" s="23">
        <v>7</v>
      </c>
      <c r="B122" s="41" t="s">
        <v>28</v>
      </c>
      <c r="C122" s="23">
        <v>2</v>
      </c>
      <c r="D122" s="23">
        <v>2</v>
      </c>
      <c r="E122" s="38">
        <v>59.8</v>
      </c>
      <c r="F122" s="38">
        <v>3126898.8</v>
      </c>
      <c r="G122" s="38">
        <v>2174127.96</v>
      </c>
      <c r="H122" s="38">
        <v>28425.64</v>
      </c>
      <c r="I122" s="38">
        <v>924345.2</v>
      </c>
      <c r="J122" s="38">
        <v>0</v>
      </c>
      <c r="K122" s="43">
        <v>45657</v>
      </c>
    </row>
    <row r="123" spans="1:11" s="42" customFormat="1" ht="15.75">
      <c r="A123" s="23">
        <v>8</v>
      </c>
      <c r="B123" s="41" t="s">
        <v>29</v>
      </c>
      <c r="C123" s="23">
        <v>4</v>
      </c>
      <c r="D123" s="23">
        <v>4</v>
      </c>
      <c r="E123" s="38">
        <v>154.46</v>
      </c>
      <c r="F123" s="38">
        <v>7825560.61</v>
      </c>
      <c r="G123" s="38">
        <v>5615648.91</v>
      </c>
      <c r="H123" s="38">
        <v>73421.81</v>
      </c>
      <c r="I123" s="38">
        <v>2136489.89</v>
      </c>
      <c r="J123" s="38">
        <v>0</v>
      </c>
      <c r="K123" s="43">
        <v>45657</v>
      </c>
    </row>
    <row r="124" spans="1:11" s="42" customFormat="1" ht="15.75">
      <c r="A124" s="23">
        <v>9</v>
      </c>
      <c r="B124" s="41" t="s">
        <v>191</v>
      </c>
      <c r="C124" s="23">
        <v>2</v>
      </c>
      <c r="D124" s="23">
        <v>1</v>
      </c>
      <c r="E124" s="38">
        <v>38.2</v>
      </c>
      <c r="F124" s="38">
        <v>1988868.17</v>
      </c>
      <c r="G124" s="38">
        <v>1390522.88</v>
      </c>
      <c r="H124" s="38">
        <v>16459.52</v>
      </c>
      <c r="I124" s="38">
        <v>581885.77</v>
      </c>
      <c r="J124" s="38">
        <v>0</v>
      </c>
      <c r="K124" s="43">
        <v>45657</v>
      </c>
    </row>
    <row r="125" spans="1:11" s="42" customFormat="1" ht="15.75">
      <c r="A125" s="23">
        <v>4</v>
      </c>
      <c r="B125" s="41" t="s">
        <v>54</v>
      </c>
      <c r="C125" s="23">
        <v>5</v>
      </c>
      <c r="D125" s="23">
        <v>1</v>
      </c>
      <c r="E125" s="38">
        <v>48.2</v>
      </c>
      <c r="F125" s="38">
        <v>2900254.2</v>
      </c>
      <c r="G125" s="38">
        <v>1752390.77</v>
      </c>
      <c r="H125" s="38">
        <v>22911.63</v>
      </c>
      <c r="I125" s="38">
        <v>1124951.8</v>
      </c>
      <c r="J125" s="38">
        <v>0</v>
      </c>
      <c r="K125" s="43">
        <v>45657</v>
      </c>
    </row>
    <row r="126" spans="1:11" s="42" customFormat="1" ht="15.75">
      <c r="A126" s="23">
        <v>11</v>
      </c>
      <c r="B126" s="41" t="s">
        <v>225</v>
      </c>
      <c r="C126" s="23">
        <v>3</v>
      </c>
      <c r="D126" s="23">
        <v>1</v>
      </c>
      <c r="E126" s="38">
        <v>46.1</v>
      </c>
      <c r="F126" s="38">
        <v>2094753.38</v>
      </c>
      <c r="G126" s="38">
        <v>1676041.79</v>
      </c>
      <c r="H126" s="38">
        <v>21913.41</v>
      </c>
      <c r="I126" s="38">
        <v>396798.18</v>
      </c>
      <c r="J126" s="38">
        <v>0</v>
      </c>
      <c r="K126" s="43">
        <v>45657</v>
      </c>
    </row>
    <row r="127" spans="1:11" s="42" customFormat="1" ht="15.75">
      <c r="A127" s="23">
        <v>12</v>
      </c>
      <c r="B127" s="41" t="s">
        <v>58</v>
      </c>
      <c r="C127" s="23">
        <v>14</v>
      </c>
      <c r="D127" s="23">
        <v>3</v>
      </c>
      <c r="E127" s="38">
        <v>113.7</v>
      </c>
      <c r="F127" s="38">
        <v>5453000</v>
      </c>
      <c r="G127" s="38">
        <v>4138807.63</v>
      </c>
      <c r="H127" s="38">
        <v>48990.77</v>
      </c>
      <c r="I127" s="38">
        <v>1265201.6</v>
      </c>
      <c r="J127" s="38">
        <v>0</v>
      </c>
      <c r="K127" s="43">
        <v>45657</v>
      </c>
    </row>
    <row r="128" spans="1:11" s="42" customFormat="1" ht="15.75">
      <c r="A128" s="23">
        <v>13</v>
      </c>
      <c r="B128" s="41" t="s">
        <v>31</v>
      </c>
      <c r="C128" s="23">
        <v>3</v>
      </c>
      <c r="D128" s="23">
        <v>2</v>
      </c>
      <c r="E128" s="38">
        <v>31.7</v>
      </c>
      <c r="F128" s="38">
        <v>1202045.93</v>
      </c>
      <c r="G128" s="38">
        <v>1013955.84</v>
      </c>
      <c r="H128" s="38">
        <v>13256.96</v>
      </c>
      <c r="I128" s="38">
        <v>174833.13</v>
      </c>
      <c r="J128" s="38">
        <v>0</v>
      </c>
      <c r="K128" s="43">
        <v>45657</v>
      </c>
    </row>
    <row r="129" spans="1:11" s="42" customFormat="1" ht="15.75">
      <c r="A129" s="23">
        <v>14</v>
      </c>
      <c r="B129" s="41" t="s">
        <v>32</v>
      </c>
      <c r="C129" s="23">
        <v>5</v>
      </c>
      <c r="D129" s="23">
        <v>1</v>
      </c>
      <c r="E129" s="38">
        <v>55.9</v>
      </c>
      <c r="F129" s="38">
        <v>2859593.8</v>
      </c>
      <c r="G129" s="38">
        <v>2032337.01</v>
      </c>
      <c r="H129" s="38">
        <v>26571.79</v>
      </c>
      <c r="I129" s="38">
        <v>800685</v>
      </c>
      <c r="J129" s="38">
        <v>0</v>
      </c>
      <c r="K129" s="43">
        <v>45657</v>
      </c>
    </row>
    <row r="130" spans="1:11" s="42" customFormat="1" ht="15.75">
      <c r="A130" s="23"/>
      <c r="B130" s="41" t="s">
        <v>198</v>
      </c>
      <c r="C130" s="23">
        <v>5</v>
      </c>
      <c r="D130" s="23">
        <v>3</v>
      </c>
      <c r="E130" s="38">
        <v>58.1</v>
      </c>
      <c r="F130" s="38">
        <v>3259496.75</v>
      </c>
      <c r="G130" s="38">
        <v>0</v>
      </c>
      <c r="H130" s="38">
        <v>0</v>
      </c>
      <c r="I130" s="38">
        <v>3259496.75</v>
      </c>
      <c r="J130" s="38">
        <v>0</v>
      </c>
      <c r="K130" s="43">
        <v>45657</v>
      </c>
    </row>
    <row r="131" spans="1:11" s="42" customFormat="1" ht="15.75">
      <c r="A131" s="23">
        <v>15</v>
      </c>
      <c r="B131" s="41" t="s">
        <v>71</v>
      </c>
      <c r="C131" s="23">
        <v>8</v>
      </c>
      <c r="D131" s="23">
        <v>2</v>
      </c>
      <c r="E131" s="38">
        <v>152.1</v>
      </c>
      <c r="F131" s="38">
        <v>5219822</v>
      </c>
      <c r="G131" s="38">
        <v>5152456.2</v>
      </c>
      <c r="H131" s="38">
        <v>67365.8</v>
      </c>
      <c r="I131" s="38">
        <v>0</v>
      </c>
      <c r="J131" s="38">
        <v>0</v>
      </c>
      <c r="K131" s="43">
        <v>45657</v>
      </c>
    </row>
    <row r="132" spans="1:11" s="42" customFormat="1" ht="15.75">
      <c r="A132" s="23">
        <v>16</v>
      </c>
      <c r="B132" s="41" t="s">
        <v>184</v>
      </c>
      <c r="C132" s="23">
        <v>4</v>
      </c>
      <c r="D132" s="23">
        <v>1</v>
      </c>
      <c r="E132" s="38">
        <v>38.8</v>
      </c>
      <c r="F132" s="38">
        <v>2391285.71</v>
      </c>
      <c r="G132" s="38">
        <v>1410638.21</v>
      </c>
      <c r="H132" s="38">
        <v>18443.39</v>
      </c>
      <c r="I132" s="38">
        <v>962204.11</v>
      </c>
      <c r="J132" s="38">
        <v>0</v>
      </c>
      <c r="K132" s="43">
        <v>45657</v>
      </c>
    </row>
    <row r="133" spans="1:11" s="42" customFormat="1" ht="15.75">
      <c r="A133" s="23">
        <v>17</v>
      </c>
      <c r="B133" s="41" t="s">
        <v>188</v>
      </c>
      <c r="C133" s="23">
        <v>5</v>
      </c>
      <c r="D133" s="23">
        <v>1</v>
      </c>
      <c r="E133" s="38">
        <v>49.7</v>
      </c>
      <c r="F133" s="38">
        <v>2537000</v>
      </c>
      <c r="G133" s="38">
        <v>1809135.79</v>
      </c>
      <c r="H133" s="38">
        <v>21414.61</v>
      </c>
      <c r="I133" s="38">
        <v>706449.6</v>
      </c>
      <c r="J133" s="38">
        <v>0</v>
      </c>
      <c r="K133" s="43">
        <v>45657</v>
      </c>
    </row>
    <row r="134" spans="1:11" s="42" customFormat="1" ht="15.75">
      <c r="A134" s="23"/>
      <c r="B134" s="41" t="s">
        <v>192</v>
      </c>
      <c r="C134" s="23">
        <v>4</v>
      </c>
      <c r="D134" s="23">
        <v>1</v>
      </c>
      <c r="E134" s="38">
        <v>33.9</v>
      </c>
      <c r="F134" s="38">
        <v>2542900</v>
      </c>
      <c r="G134" s="38">
        <v>1232490.6</v>
      </c>
      <c r="H134" s="38">
        <v>16114.2</v>
      </c>
      <c r="I134" s="38">
        <v>1294295.2</v>
      </c>
      <c r="J134" s="38">
        <v>0</v>
      </c>
      <c r="K134" s="43">
        <v>45657</v>
      </c>
    </row>
    <row r="135" spans="1:11" s="42" customFormat="1" ht="15.75">
      <c r="A135" s="23">
        <v>18</v>
      </c>
      <c r="B135" s="41" t="s">
        <v>49</v>
      </c>
      <c r="C135" s="23">
        <v>1</v>
      </c>
      <c r="D135" s="23">
        <v>1</v>
      </c>
      <c r="E135" s="38">
        <v>17.6</v>
      </c>
      <c r="F135" s="38">
        <v>821000</v>
      </c>
      <c r="G135" s="38">
        <v>640659.76</v>
      </c>
      <c r="H135" s="38">
        <v>7583.44</v>
      </c>
      <c r="I135" s="38">
        <v>172756.8</v>
      </c>
      <c r="J135" s="38">
        <v>0</v>
      </c>
      <c r="K135" s="43">
        <v>45657</v>
      </c>
    </row>
    <row r="136" spans="1:11" s="42" customFormat="1" ht="15.75">
      <c r="A136" s="23">
        <v>19</v>
      </c>
      <c r="B136" s="41" t="s">
        <v>50</v>
      </c>
      <c r="C136" s="23">
        <v>1</v>
      </c>
      <c r="D136" s="23">
        <v>1</v>
      </c>
      <c r="E136" s="38">
        <v>39.3</v>
      </c>
      <c r="F136" s="38">
        <v>2431319</v>
      </c>
      <c r="G136" s="38">
        <v>1428816.54</v>
      </c>
      <c r="H136" s="38">
        <v>18681.06</v>
      </c>
      <c r="I136" s="38">
        <v>983821.4</v>
      </c>
      <c r="J136" s="38">
        <v>0</v>
      </c>
      <c r="K136" s="43">
        <v>45657</v>
      </c>
    </row>
    <row r="137" spans="1:11" s="42" customFormat="1" ht="15.75">
      <c r="A137" s="23">
        <v>20</v>
      </c>
      <c r="B137" s="41" t="s">
        <v>189</v>
      </c>
      <c r="C137" s="23">
        <v>4</v>
      </c>
      <c r="D137" s="23">
        <v>2</v>
      </c>
      <c r="E137" s="38">
        <v>87.5</v>
      </c>
      <c r="F137" s="38">
        <v>4585360.69</v>
      </c>
      <c r="G137" s="38">
        <v>3183159.43</v>
      </c>
      <c r="H137" s="38">
        <v>39640.57</v>
      </c>
      <c r="I137" s="38">
        <v>1362560.69</v>
      </c>
      <c r="J137" s="38">
        <v>0</v>
      </c>
      <c r="K137" s="43">
        <v>45657</v>
      </c>
    </row>
    <row r="138" spans="1:11" s="42" customFormat="1" ht="15.75">
      <c r="A138" s="23"/>
      <c r="B138" s="41" t="s">
        <v>177</v>
      </c>
      <c r="C138" s="23">
        <v>1</v>
      </c>
      <c r="D138" s="23">
        <v>1</v>
      </c>
      <c r="E138" s="38">
        <v>27.4</v>
      </c>
      <c r="F138" s="38">
        <v>1976428.57</v>
      </c>
      <c r="G138" s="38">
        <v>999387.14</v>
      </c>
      <c r="H138" s="38">
        <v>9809.66</v>
      </c>
      <c r="I138" s="38">
        <v>967231.77</v>
      </c>
      <c r="J138" s="38">
        <v>0</v>
      </c>
      <c r="K138" s="43">
        <v>45657</v>
      </c>
    </row>
    <row r="139" spans="1:11" s="42" customFormat="1" ht="15.75">
      <c r="A139" s="23">
        <v>21</v>
      </c>
      <c r="B139" s="41" t="s">
        <v>59</v>
      </c>
      <c r="C139" s="23">
        <v>39</v>
      </c>
      <c r="D139" s="23">
        <v>13</v>
      </c>
      <c r="E139" s="38">
        <v>573.1</v>
      </c>
      <c r="F139" s="38">
        <v>24626506.2</v>
      </c>
      <c r="G139" s="38">
        <v>20857392.28</v>
      </c>
      <c r="H139" s="38">
        <v>251026.92</v>
      </c>
      <c r="I139" s="38">
        <v>3518087</v>
      </c>
      <c r="J139" s="38">
        <v>0</v>
      </c>
      <c r="K139" s="43">
        <v>45657</v>
      </c>
    </row>
    <row r="140" spans="1:11" s="42" customFormat="1" ht="15.75">
      <c r="A140" s="23">
        <v>22</v>
      </c>
      <c r="B140" s="41" t="s">
        <v>106</v>
      </c>
      <c r="C140" s="23">
        <v>8</v>
      </c>
      <c r="D140" s="23">
        <v>3</v>
      </c>
      <c r="E140" s="38">
        <v>115.8</v>
      </c>
      <c r="F140" s="38">
        <v>5960206.81</v>
      </c>
      <c r="G140" s="38">
        <v>4210100.64</v>
      </c>
      <c r="H140" s="38">
        <v>55044.96</v>
      </c>
      <c r="I140" s="38">
        <v>1695061.21</v>
      </c>
      <c r="J140" s="38">
        <v>0</v>
      </c>
      <c r="K140" s="43">
        <v>45657</v>
      </c>
    </row>
    <row r="141" spans="1:11" s="42" customFormat="1" ht="15.75">
      <c r="A141" s="23">
        <v>23</v>
      </c>
      <c r="B141" s="41" t="s">
        <v>107</v>
      </c>
      <c r="C141" s="23">
        <v>5</v>
      </c>
      <c r="D141" s="23">
        <v>2</v>
      </c>
      <c r="E141" s="38">
        <v>136.5</v>
      </c>
      <c r="F141" s="38">
        <v>4886622</v>
      </c>
      <c r="G141" s="38">
        <v>4527714.57</v>
      </c>
      <c r="H141" s="38">
        <v>53594.23</v>
      </c>
      <c r="I141" s="38">
        <v>305313.2</v>
      </c>
      <c r="J141" s="38">
        <v>0</v>
      </c>
      <c r="K141" s="43">
        <v>45657</v>
      </c>
    </row>
    <row r="142" spans="1:11" s="42" customFormat="1" ht="15.75">
      <c r="A142" s="23">
        <v>24</v>
      </c>
      <c r="B142" s="41" t="s">
        <v>190</v>
      </c>
      <c r="C142" s="23">
        <v>7</v>
      </c>
      <c r="D142" s="23">
        <v>1</v>
      </c>
      <c r="E142" s="38">
        <v>41.6</v>
      </c>
      <c r="F142" s="38">
        <v>2354507.07</v>
      </c>
      <c r="G142" s="38">
        <v>1512436.84</v>
      </c>
      <c r="H142" s="38">
        <v>19774.36</v>
      </c>
      <c r="I142" s="38">
        <v>822295.87</v>
      </c>
      <c r="J142" s="38">
        <v>0</v>
      </c>
      <c r="K142" s="43">
        <v>45657</v>
      </c>
    </row>
    <row r="143" spans="1:11" s="42" customFormat="1" ht="15.75">
      <c r="A143" s="23">
        <v>26</v>
      </c>
      <c r="B143" s="41" t="s">
        <v>55</v>
      </c>
      <c r="C143" s="23">
        <v>12</v>
      </c>
      <c r="D143" s="23">
        <v>7</v>
      </c>
      <c r="E143" s="38">
        <v>205.4</v>
      </c>
      <c r="F143" s="38">
        <v>10157953.77</v>
      </c>
      <c r="G143" s="38">
        <v>7476021.29</v>
      </c>
      <c r="H143" s="38">
        <v>89271.51</v>
      </c>
      <c r="I143" s="38">
        <v>2592660.97</v>
      </c>
      <c r="J143" s="38">
        <v>0</v>
      </c>
      <c r="K143" s="43">
        <v>45657</v>
      </c>
    </row>
    <row r="144" spans="1:11" s="42" customFormat="1" ht="15.75">
      <c r="A144" s="23">
        <v>27</v>
      </c>
      <c r="B144" s="41" t="s">
        <v>108</v>
      </c>
      <c r="C144" s="23">
        <v>5</v>
      </c>
      <c r="D144" s="23">
        <v>2</v>
      </c>
      <c r="E144" s="38">
        <v>87.6</v>
      </c>
      <c r="F144" s="38">
        <v>4957490.3100000005</v>
      </c>
      <c r="G144" s="38">
        <v>3185618.52</v>
      </c>
      <c r="H144" s="38">
        <v>40864.68</v>
      </c>
      <c r="I144" s="38">
        <v>1731007.1099999999</v>
      </c>
      <c r="J144" s="38">
        <v>0</v>
      </c>
      <c r="K144" s="43">
        <v>45657</v>
      </c>
    </row>
    <row r="145" spans="1:11" s="42" customFormat="1" ht="15.75">
      <c r="A145" s="23">
        <v>28</v>
      </c>
      <c r="B145" s="41" t="s">
        <v>34</v>
      </c>
      <c r="C145" s="23">
        <v>14</v>
      </c>
      <c r="D145" s="23">
        <v>9</v>
      </c>
      <c r="E145" s="38">
        <v>318.9</v>
      </c>
      <c r="F145" s="38">
        <v>17606864.32</v>
      </c>
      <c r="G145" s="38">
        <v>11595973.75</v>
      </c>
      <c r="H145" s="38">
        <v>149751.05</v>
      </c>
      <c r="I145" s="38">
        <v>5861139.52</v>
      </c>
      <c r="J145" s="38">
        <v>0</v>
      </c>
      <c r="K145" s="43">
        <v>45657</v>
      </c>
    </row>
    <row r="146" spans="1:11" s="42" customFormat="1" ht="15.75">
      <c r="A146" s="23">
        <v>29</v>
      </c>
      <c r="B146" s="41" t="s">
        <v>35</v>
      </c>
      <c r="C146" s="23">
        <v>5</v>
      </c>
      <c r="D146" s="23">
        <v>2</v>
      </c>
      <c r="E146" s="38">
        <v>69.8</v>
      </c>
      <c r="F146" s="38">
        <v>3025246.5</v>
      </c>
      <c r="G146" s="38">
        <v>2539446.54</v>
      </c>
      <c r="H146" s="38">
        <v>31427.06</v>
      </c>
      <c r="I146" s="38">
        <v>454372.9</v>
      </c>
      <c r="J146" s="38">
        <v>0</v>
      </c>
      <c r="K146" s="43">
        <v>45657</v>
      </c>
    </row>
    <row r="147" spans="1:11" s="42" customFormat="1" ht="15.75">
      <c r="A147" s="23">
        <v>30</v>
      </c>
      <c r="B147" s="41" t="s">
        <v>57</v>
      </c>
      <c r="C147" s="23">
        <v>17</v>
      </c>
      <c r="D147" s="23">
        <v>7</v>
      </c>
      <c r="E147" s="38">
        <v>295.2</v>
      </c>
      <c r="F147" s="38">
        <v>12812481.78</v>
      </c>
      <c r="G147" s="38">
        <v>10255385.48</v>
      </c>
      <c r="H147" s="38">
        <v>123142.52</v>
      </c>
      <c r="I147" s="38">
        <v>2433953.78</v>
      </c>
      <c r="J147" s="38">
        <v>0</v>
      </c>
      <c r="K147" s="43">
        <v>45657</v>
      </c>
    </row>
    <row r="148" spans="1:11" s="42" customFormat="1" ht="15.75">
      <c r="A148" s="23">
        <v>31</v>
      </c>
      <c r="B148" s="41" t="s">
        <v>114</v>
      </c>
      <c r="C148" s="23">
        <v>6</v>
      </c>
      <c r="D148" s="23">
        <v>4</v>
      </c>
      <c r="E148" s="38">
        <v>188.1</v>
      </c>
      <c r="F148" s="38">
        <v>11302825.27</v>
      </c>
      <c r="G148" s="38">
        <v>6838686.77</v>
      </c>
      <c r="H148" s="38">
        <v>89412.43</v>
      </c>
      <c r="I148" s="38">
        <v>4374726.07</v>
      </c>
      <c r="J148" s="38">
        <v>0</v>
      </c>
      <c r="K148" s="43">
        <v>45657</v>
      </c>
    </row>
    <row r="149" spans="1:11" s="42" customFormat="1" ht="15.75">
      <c r="A149" s="23">
        <v>32</v>
      </c>
      <c r="B149" s="41" t="s">
        <v>38</v>
      </c>
      <c r="C149" s="23">
        <v>8</v>
      </c>
      <c r="D149" s="23">
        <v>1</v>
      </c>
      <c r="E149" s="38">
        <v>38.8</v>
      </c>
      <c r="F149" s="38">
        <v>1898007.66</v>
      </c>
      <c r="G149" s="38">
        <v>1412363.55</v>
      </c>
      <c r="H149" s="38">
        <v>16718.05</v>
      </c>
      <c r="I149" s="38">
        <v>468926.06</v>
      </c>
      <c r="J149" s="38">
        <v>0</v>
      </c>
      <c r="K149" s="43">
        <v>45657</v>
      </c>
    </row>
    <row r="150" spans="1:11" s="42" customFormat="1" ht="15.75">
      <c r="A150" s="23">
        <v>33</v>
      </c>
      <c r="B150" s="41" t="s">
        <v>79</v>
      </c>
      <c r="C150" s="23">
        <v>11</v>
      </c>
      <c r="D150" s="23">
        <v>4</v>
      </c>
      <c r="E150" s="38">
        <v>238.6</v>
      </c>
      <c r="F150" s="38">
        <v>11846591.44</v>
      </c>
      <c r="G150" s="38">
        <v>8681373.82</v>
      </c>
      <c r="H150" s="38">
        <v>106741.38</v>
      </c>
      <c r="I150" s="38">
        <v>3058476.24</v>
      </c>
      <c r="J150" s="38">
        <v>0</v>
      </c>
      <c r="K150" s="43">
        <v>45657</v>
      </c>
    </row>
    <row r="151" spans="1:11" s="42" customFormat="1" ht="15.75">
      <c r="A151" s="23"/>
      <c r="B151" s="41" t="s">
        <v>116</v>
      </c>
      <c r="C151" s="23">
        <v>2</v>
      </c>
      <c r="D151" s="23">
        <v>1</v>
      </c>
      <c r="E151" s="38">
        <v>47.5</v>
      </c>
      <c r="F151" s="38">
        <v>2384691.97</v>
      </c>
      <c r="G151" s="38">
        <v>1738837.95</v>
      </c>
      <c r="H151" s="38">
        <v>10682.05</v>
      </c>
      <c r="I151" s="38">
        <v>635171.97</v>
      </c>
      <c r="J151" s="38">
        <v>0</v>
      </c>
      <c r="K151" s="43">
        <v>45657</v>
      </c>
    </row>
    <row r="152" spans="1:11" s="42" customFormat="1" ht="15.75">
      <c r="A152" s="23"/>
      <c r="B152" s="41" t="s">
        <v>199</v>
      </c>
      <c r="C152" s="23">
        <v>6</v>
      </c>
      <c r="D152" s="23">
        <v>2</v>
      </c>
      <c r="E152" s="38">
        <v>89</v>
      </c>
      <c r="F152" s="38">
        <v>4555472.42</v>
      </c>
      <c r="G152" s="38">
        <v>0</v>
      </c>
      <c r="H152" s="38">
        <v>0</v>
      </c>
      <c r="I152" s="38">
        <v>4555472.42</v>
      </c>
      <c r="J152" s="38">
        <v>0</v>
      </c>
      <c r="K152" s="43">
        <v>45657</v>
      </c>
    </row>
    <row r="153" spans="1:11" s="42" customFormat="1" ht="15.75">
      <c r="A153" s="23">
        <v>34</v>
      </c>
      <c r="B153" s="41" t="s">
        <v>120</v>
      </c>
      <c r="C153" s="23">
        <v>3</v>
      </c>
      <c r="D153" s="23">
        <v>1</v>
      </c>
      <c r="E153" s="38">
        <v>31.8</v>
      </c>
      <c r="F153" s="38">
        <v>1713380.62</v>
      </c>
      <c r="G153" s="38">
        <v>1156141.63</v>
      </c>
      <c r="H153" s="38">
        <v>15115.97</v>
      </c>
      <c r="I153" s="38">
        <v>542123.02</v>
      </c>
      <c r="J153" s="38">
        <v>0</v>
      </c>
      <c r="K153" s="43">
        <v>45657</v>
      </c>
    </row>
    <row r="154" spans="1:11" s="42" customFormat="1" ht="15.75">
      <c r="A154" s="23">
        <v>35</v>
      </c>
      <c r="B154" s="41" t="s">
        <v>226</v>
      </c>
      <c r="C154" s="23">
        <v>8</v>
      </c>
      <c r="D154" s="23">
        <v>3</v>
      </c>
      <c r="E154" s="38">
        <v>134.2</v>
      </c>
      <c r="F154" s="38">
        <v>6980579.74</v>
      </c>
      <c r="G154" s="38">
        <v>4879063.08</v>
      </c>
      <c r="H154" s="38">
        <v>63791.32</v>
      </c>
      <c r="I154" s="38">
        <v>2037725.34</v>
      </c>
      <c r="J154" s="38">
        <v>0</v>
      </c>
      <c r="K154" s="43">
        <v>45657</v>
      </c>
    </row>
    <row r="155" spans="1:11" s="42" customFormat="1" ht="15.75">
      <c r="A155" s="23">
        <v>36</v>
      </c>
      <c r="B155" s="41" t="s">
        <v>85</v>
      </c>
      <c r="C155" s="23">
        <v>3</v>
      </c>
      <c r="D155" s="23">
        <v>2</v>
      </c>
      <c r="E155" s="38">
        <v>81.1</v>
      </c>
      <c r="F155" s="38">
        <v>4495631.25</v>
      </c>
      <c r="G155" s="38">
        <v>2956824.66</v>
      </c>
      <c r="H155" s="38">
        <v>30250.54</v>
      </c>
      <c r="I155" s="38">
        <v>1508556.05</v>
      </c>
      <c r="J155" s="38">
        <v>0</v>
      </c>
      <c r="K155" s="43">
        <v>45657</v>
      </c>
    </row>
    <row r="156" spans="1:11" s="42" customFormat="1" ht="15.75">
      <c r="A156" s="23">
        <v>37</v>
      </c>
      <c r="B156" s="41" t="s">
        <v>86</v>
      </c>
      <c r="C156" s="23">
        <v>3</v>
      </c>
      <c r="D156" s="23">
        <v>2</v>
      </c>
      <c r="E156" s="38">
        <v>99.7</v>
      </c>
      <c r="F156" s="38">
        <v>4812744.55</v>
      </c>
      <c r="G156" s="38">
        <v>3624758.49</v>
      </c>
      <c r="H156" s="38">
        <v>47391.91</v>
      </c>
      <c r="I156" s="38">
        <v>1140594.15</v>
      </c>
      <c r="J156" s="38">
        <v>0</v>
      </c>
      <c r="K156" s="43">
        <v>45657</v>
      </c>
    </row>
    <row r="157" spans="1:11" s="42" customFormat="1" ht="15.75">
      <c r="A157" s="23">
        <v>38</v>
      </c>
      <c r="B157" s="41" t="s">
        <v>186</v>
      </c>
      <c r="C157" s="23">
        <v>6</v>
      </c>
      <c r="D157" s="23">
        <v>1</v>
      </c>
      <c r="E157" s="38">
        <v>51.5</v>
      </c>
      <c r="F157" s="38">
        <v>3116008.33</v>
      </c>
      <c r="G157" s="38">
        <v>1872367.73</v>
      </c>
      <c r="H157" s="38">
        <v>24480.27</v>
      </c>
      <c r="I157" s="38">
        <v>1219160.33</v>
      </c>
      <c r="J157" s="38">
        <v>0</v>
      </c>
      <c r="K157" s="43">
        <v>45657</v>
      </c>
    </row>
    <row r="158" spans="1:11" s="42" customFormat="1" ht="15.75">
      <c r="A158" s="23">
        <v>39</v>
      </c>
      <c r="B158" s="41" t="s">
        <v>83</v>
      </c>
      <c r="C158" s="23">
        <v>2</v>
      </c>
      <c r="D158" s="23">
        <v>1</v>
      </c>
      <c r="E158" s="38">
        <v>26.8</v>
      </c>
      <c r="F158" s="38">
        <v>1304282.67</v>
      </c>
      <c r="G158" s="38">
        <v>974358.35</v>
      </c>
      <c r="H158" s="38">
        <v>12739.25</v>
      </c>
      <c r="I158" s="38">
        <v>317185.07</v>
      </c>
      <c r="J158" s="38">
        <v>0</v>
      </c>
      <c r="K158" s="43">
        <v>45657</v>
      </c>
    </row>
    <row r="159" spans="1:11" s="42" customFormat="1" ht="15.75">
      <c r="A159" s="23">
        <v>40</v>
      </c>
      <c r="B159" s="41" t="s">
        <v>42</v>
      </c>
      <c r="C159" s="23">
        <v>1</v>
      </c>
      <c r="D159" s="23">
        <v>1</v>
      </c>
      <c r="E159" s="38">
        <v>18.8</v>
      </c>
      <c r="F159" s="38">
        <v>600000</v>
      </c>
      <c r="G159" s="38">
        <v>592980.93</v>
      </c>
      <c r="H159" s="38">
        <v>7019.07</v>
      </c>
      <c r="I159" s="38">
        <v>0</v>
      </c>
      <c r="J159" s="38">
        <v>0</v>
      </c>
      <c r="K159" s="43">
        <v>45657</v>
      </c>
    </row>
    <row r="160" spans="1:11" s="42" customFormat="1" ht="15.75">
      <c r="A160" s="23">
        <v>41</v>
      </c>
      <c r="B160" s="41" t="s">
        <v>43</v>
      </c>
      <c r="C160" s="23">
        <v>2</v>
      </c>
      <c r="D160" s="23">
        <v>1</v>
      </c>
      <c r="E160" s="38">
        <v>13.9</v>
      </c>
      <c r="F160" s="38">
        <v>1131873.21</v>
      </c>
      <c r="G160" s="38">
        <v>505357.5</v>
      </c>
      <c r="H160" s="38">
        <v>6607.3</v>
      </c>
      <c r="I160" s="38">
        <v>619908.41</v>
      </c>
      <c r="J160" s="38">
        <v>0</v>
      </c>
      <c r="K160" s="43">
        <v>45657</v>
      </c>
    </row>
    <row r="161" spans="1:11" s="42" customFormat="1" ht="15.75">
      <c r="A161" s="23">
        <v>42</v>
      </c>
      <c r="B161" s="41" t="s">
        <v>141</v>
      </c>
      <c r="C161" s="23">
        <v>3</v>
      </c>
      <c r="D161" s="23">
        <v>3</v>
      </c>
      <c r="E161" s="38">
        <v>82</v>
      </c>
      <c r="F161" s="38">
        <v>4741008.95</v>
      </c>
      <c r="G161" s="38">
        <v>2981245.7</v>
      </c>
      <c r="H161" s="38">
        <v>38978.3</v>
      </c>
      <c r="I161" s="38">
        <v>1720784.95</v>
      </c>
      <c r="J161" s="38">
        <v>0</v>
      </c>
      <c r="K161" s="43">
        <v>45657</v>
      </c>
    </row>
    <row r="162" spans="1:11" s="42" customFormat="1" ht="15.75">
      <c r="A162" s="23">
        <v>43</v>
      </c>
      <c r="B162" s="41" t="s">
        <v>44</v>
      </c>
      <c r="C162" s="23">
        <v>2</v>
      </c>
      <c r="D162" s="23">
        <v>1</v>
      </c>
      <c r="E162" s="38">
        <v>46.6</v>
      </c>
      <c r="F162" s="38">
        <v>2617496.85</v>
      </c>
      <c r="G162" s="38">
        <v>1694220.12</v>
      </c>
      <c r="H162" s="38">
        <v>22151.08</v>
      </c>
      <c r="I162" s="38">
        <v>901125.65</v>
      </c>
      <c r="J162" s="38">
        <v>0</v>
      </c>
      <c r="K162" s="43">
        <v>45657</v>
      </c>
    </row>
    <row r="163" spans="1:11" s="42" customFormat="1" ht="15.75">
      <c r="A163" s="23">
        <v>44</v>
      </c>
      <c r="B163" s="41" t="s">
        <v>121</v>
      </c>
      <c r="C163" s="23">
        <v>2</v>
      </c>
      <c r="D163" s="23">
        <v>1</v>
      </c>
      <c r="E163" s="38">
        <v>42.8</v>
      </c>
      <c r="F163" s="38">
        <v>1972979.82</v>
      </c>
      <c r="G163" s="38">
        <v>1556064.83</v>
      </c>
      <c r="H163" s="38">
        <v>20344.77</v>
      </c>
      <c r="I163" s="38">
        <v>396570.22</v>
      </c>
      <c r="J163" s="38">
        <v>0</v>
      </c>
      <c r="K163" s="43">
        <v>45657</v>
      </c>
    </row>
    <row r="164" spans="1:11" s="42" customFormat="1" ht="15.75">
      <c r="A164" s="23">
        <v>45</v>
      </c>
      <c r="B164" s="41" t="s">
        <v>46</v>
      </c>
      <c r="C164" s="23">
        <v>20</v>
      </c>
      <c r="D164" s="23">
        <v>8</v>
      </c>
      <c r="E164" s="38">
        <v>389.9</v>
      </c>
      <c r="F164" s="38">
        <v>18589715.68</v>
      </c>
      <c r="G164" s="38">
        <v>14182614.59</v>
      </c>
      <c r="H164" s="38">
        <v>178182.21</v>
      </c>
      <c r="I164" s="38">
        <v>4228918.88</v>
      </c>
      <c r="J164" s="38">
        <v>0</v>
      </c>
      <c r="K164" s="43">
        <v>45657</v>
      </c>
    </row>
    <row r="165" spans="1:11" s="42" customFormat="1" ht="15.75">
      <c r="A165" s="23">
        <v>46</v>
      </c>
      <c r="B165" s="41" t="s">
        <v>52</v>
      </c>
      <c r="C165" s="23">
        <v>2</v>
      </c>
      <c r="D165" s="23">
        <v>2</v>
      </c>
      <c r="E165" s="38">
        <v>101.7</v>
      </c>
      <c r="F165" s="38">
        <v>5675760.1</v>
      </c>
      <c r="G165" s="38">
        <v>3697471.8</v>
      </c>
      <c r="H165" s="38">
        <v>48342.6</v>
      </c>
      <c r="I165" s="38">
        <v>1929945.7</v>
      </c>
      <c r="J165" s="38">
        <v>0</v>
      </c>
      <c r="K165" s="43">
        <v>45657</v>
      </c>
    </row>
    <row r="166" spans="1:11" s="42" customFormat="1" ht="15.75">
      <c r="A166" s="23">
        <v>47</v>
      </c>
      <c r="B166" s="41" t="s">
        <v>47</v>
      </c>
      <c r="C166" s="23">
        <v>21</v>
      </c>
      <c r="D166" s="23">
        <v>9</v>
      </c>
      <c r="E166" s="38">
        <v>339.3</v>
      </c>
      <c r="F166" s="38">
        <v>17486496.02</v>
      </c>
      <c r="G166" s="38">
        <v>12341331.74</v>
      </c>
      <c r="H166" s="38">
        <v>155765.86</v>
      </c>
      <c r="I166" s="38">
        <v>4989398.42</v>
      </c>
      <c r="J166" s="38">
        <v>0</v>
      </c>
      <c r="K166" s="43">
        <v>45657</v>
      </c>
    </row>
    <row r="167" spans="1:11" s="42" customFormat="1" ht="15.75">
      <c r="A167" s="23">
        <v>48</v>
      </c>
      <c r="B167" s="41" t="s">
        <v>53</v>
      </c>
      <c r="C167" s="23">
        <v>20</v>
      </c>
      <c r="D167" s="23">
        <v>9</v>
      </c>
      <c r="E167" s="38">
        <v>364.9</v>
      </c>
      <c r="F167" s="38">
        <v>18788789.3</v>
      </c>
      <c r="G167" s="38">
        <v>13266543.37</v>
      </c>
      <c r="H167" s="38">
        <v>173453.43</v>
      </c>
      <c r="I167" s="38">
        <v>5348792.5</v>
      </c>
      <c r="J167" s="38">
        <v>0</v>
      </c>
      <c r="K167" s="43">
        <v>45657</v>
      </c>
    </row>
    <row r="168" spans="1:11" s="42" customFormat="1" ht="15.75">
      <c r="A168" s="23">
        <v>49</v>
      </c>
      <c r="B168" s="41" t="s">
        <v>36</v>
      </c>
      <c r="C168" s="23">
        <v>9</v>
      </c>
      <c r="D168" s="23">
        <v>5</v>
      </c>
      <c r="E168" s="38">
        <v>149.8</v>
      </c>
      <c r="F168" s="38">
        <v>7858226.97</v>
      </c>
      <c r="G168" s="38">
        <v>5448085.64</v>
      </c>
      <c r="H168" s="38">
        <v>69347.96</v>
      </c>
      <c r="I168" s="38">
        <v>2340793.37</v>
      </c>
      <c r="J168" s="38">
        <v>0</v>
      </c>
      <c r="K168" s="43">
        <v>45657</v>
      </c>
    </row>
    <row r="169" spans="1:11" s="42" customFormat="1" ht="15.75">
      <c r="A169" s="23">
        <v>50</v>
      </c>
      <c r="B169" s="41" t="s">
        <v>88</v>
      </c>
      <c r="C169" s="23">
        <v>4</v>
      </c>
      <c r="D169" s="23">
        <v>2</v>
      </c>
      <c r="E169" s="38">
        <v>111.5</v>
      </c>
      <c r="F169" s="38">
        <v>6220599.97</v>
      </c>
      <c r="G169" s="38">
        <v>4053767.02</v>
      </c>
      <c r="H169" s="38">
        <v>53000.98</v>
      </c>
      <c r="I169" s="38">
        <v>2113831.97</v>
      </c>
      <c r="J169" s="38">
        <v>0</v>
      </c>
      <c r="K169" s="43">
        <v>45657</v>
      </c>
    </row>
    <row r="170" spans="1:11" s="42" customFormat="1" ht="17.25" customHeight="1">
      <c r="A170" s="23"/>
      <c r="B170" s="41" t="s">
        <v>89</v>
      </c>
      <c r="C170" s="23">
        <v>43</v>
      </c>
      <c r="D170" s="23">
        <v>16</v>
      </c>
      <c r="E170" s="38">
        <v>404.5</v>
      </c>
      <c r="F170" s="38">
        <v>25060520</v>
      </c>
      <c r="G170" s="38">
        <v>14717072.83</v>
      </c>
      <c r="H170" s="38">
        <v>181471.17</v>
      </c>
      <c r="I170" s="38">
        <v>10161976</v>
      </c>
      <c r="J170" s="38">
        <v>0</v>
      </c>
      <c r="K170" s="43">
        <v>45657</v>
      </c>
    </row>
    <row r="171" spans="1:11" s="42" customFormat="1" ht="15.75">
      <c r="A171" s="23">
        <v>51</v>
      </c>
      <c r="B171" s="41" t="s">
        <v>124</v>
      </c>
      <c r="C171" s="23">
        <v>9</v>
      </c>
      <c r="D171" s="23">
        <v>3</v>
      </c>
      <c r="E171" s="38">
        <v>117</v>
      </c>
      <c r="F171" s="38">
        <v>5710200</v>
      </c>
      <c r="G171" s="38">
        <v>4199089.12</v>
      </c>
      <c r="H171" s="38">
        <v>45926.88</v>
      </c>
      <c r="I171" s="38">
        <v>1465184</v>
      </c>
      <c r="J171" s="38">
        <v>0</v>
      </c>
      <c r="K171" s="43">
        <v>45657</v>
      </c>
    </row>
    <row r="172" spans="1:11" s="42" customFormat="1" ht="15.75">
      <c r="A172" s="23">
        <v>52</v>
      </c>
      <c r="B172" s="41" t="s">
        <v>146</v>
      </c>
      <c r="C172" s="23">
        <v>1</v>
      </c>
      <c r="D172" s="23">
        <v>1</v>
      </c>
      <c r="E172" s="38">
        <v>20.6</v>
      </c>
      <c r="F172" s="38">
        <v>754870.61</v>
      </c>
      <c r="G172" s="38">
        <v>745128.43</v>
      </c>
      <c r="H172" s="38">
        <v>9742.18</v>
      </c>
      <c r="I172" s="38">
        <v>0</v>
      </c>
      <c r="J172" s="38">
        <v>0</v>
      </c>
      <c r="K172" s="43">
        <v>45657</v>
      </c>
    </row>
    <row r="173" spans="1:11" s="42" customFormat="1" ht="15.75">
      <c r="A173" s="23">
        <v>53</v>
      </c>
      <c r="B173" s="41" t="s">
        <v>126</v>
      </c>
      <c r="C173" s="23">
        <v>6</v>
      </c>
      <c r="D173" s="23">
        <v>3</v>
      </c>
      <c r="E173" s="38">
        <v>91.3</v>
      </c>
      <c r="F173" s="38">
        <v>4887648.86</v>
      </c>
      <c r="G173" s="38">
        <v>3319362.59</v>
      </c>
      <c r="H173" s="38">
        <v>43399.01</v>
      </c>
      <c r="I173" s="38">
        <v>1524887.26</v>
      </c>
      <c r="J173" s="38">
        <v>0</v>
      </c>
      <c r="K173" s="43">
        <v>45657</v>
      </c>
    </row>
    <row r="174" spans="1:11" s="42" customFormat="1" ht="15.75">
      <c r="A174" s="23">
        <v>54</v>
      </c>
      <c r="B174" s="41" t="s">
        <v>91</v>
      </c>
      <c r="C174" s="23">
        <v>2</v>
      </c>
      <c r="D174" s="23">
        <v>1</v>
      </c>
      <c r="E174" s="38">
        <v>33.1</v>
      </c>
      <c r="F174" s="38">
        <v>972000</v>
      </c>
      <c r="G174" s="38">
        <v>960629.1</v>
      </c>
      <c r="H174" s="38">
        <v>11370.9</v>
      </c>
      <c r="I174" s="38">
        <v>0</v>
      </c>
      <c r="J174" s="38">
        <v>0</v>
      </c>
      <c r="K174" s="43">
        <v>45657</v>
      </c>
    </row>
    <row r="175" spans="1:11" s="42" customFormat="1" ht="15.75">
      <c r="A175" s="23">
        <v>55</v>
      </c>
      <c r="B175" s="41" t="s">
        <v>92</v>
      </c>
      <c r="C175" s="23">
        <v>3</v>
      </c>
      <c r="D175" s="23">
        <v>1</v>
      </c>
      <c r="E175" s="38">
        <v>44.4</v>
      </c>
      <c r="F175" s="38">
        <v>2162064.14</v>
      </c>
      <c r="G175" s="38">
        <v>1616209.84</v>
      </c>
      <c r="H175" s="38">
        <v>19130.96</v>
      </c>
      <c r="I175" s="38">
        <v>526723.34</v>
      </c>
      <c r="J175" s="38">
        <v>0</v>
      </c>
      <c r="K175" s="43">
        <v>45657</v>
      </c>
    </row>
    <row r="176" spans="1:11" s="42" customFormat="1" ht="15.75">
      <c r="A176" s="23">
        <v>56</v>
      </c>
      <c r="B176" s="41" t="s">
        <v>93</v>
      </c>
      <c r="C176" s="23">
        <v>5</v>
      </c>
      <c r="D176" s="23">
        <v>2</v>
      </c>
      <c r="E176" s="38">
        <v>101.3</v>
      </c>
      <c r="F176" s="38">
        <v>4879685</v>
      </c>
      <c r="G176" s="38">
        <v>3687433.71</v>
      </c>
      <c r="H176" s="38">
        <v>43647.89</v>
      </c>
      <c r="I176" s="38">
        <v>1148603.4</v>
      </c>
      <c r="J176" s="38">
        <v>0</v>
      </c>
      <c r="K176" s="43">
        <v>45657</v>
      </c>
    </row>
    <row r="177" spans="1:11" s="42" customFormat="1" ht="15.75">
      <c r="A177" s="23">
        <v>57</v>
      </c>
      <c r="B177" s="41" t="s">
        <v>128</v>
      </c>
      <c r="C177" s="23">
        <v>6</v>
      </c>
      <c r="D177" s="23">
        <v>3</v>
      </c>
      <c r="E177" s="38">
        <v>79.3</v>
      </c>
      <c r="F177" s="38">
        <v>3211953.5</v>
      </c>
      <c r="G177" s="38">
        <v>2785339.87</v>
      </c>
      <c r="H177" s="38">
        <v>36416.93</v>
      </c>
      <c r="I177" s="38">
        <v>390196.7</v>
      </c>
      <c r="J177" s="38">
        <v>0</v>
      </c>
      <c r="K177" s="43">
        <v>45657</v>
      </c>
    </row>
    <row r="178" spans="1:11" s="42" customFormat="1" ht="15.75">
      <c r="A178" s="23">
        <v>58</v>
      </c>
      <c r="B178" s="41" t="s">
        <v>60</v>
      </c>
      <c r="C178" s="23">
        <v>9</v>
      </c>
      <c r="D178" s="23">
        <v>3</v>
      </c>
      <c r="E178" s="38">
        <v>41.5</v>
      </c>
      <c r="F178" s="38">
        <v>2912375.65</v>
      </c>
      <c r="G178" s="38">
        <v>1508801.18</v>
      </c>
      <c r="H178" s="38">
        <v>19726.82</v>
      </c>
      <c r="I178" s="38">
        <v>1383847.65</v>
      </c>
      <c r="J178" s="38">
        <v>0</v>
      </c>
      <c r="K178" s="43">
        <v>45657</v>
      </c>
    </row>
    <row r="179" spans="1:11" s="42" customFormat="1" ht="15.75">
      <c r="A179" s="23">
        <v>59</v>
      </c>
      <c r="B179" s="41" t="s">
        <v>185</v>
      </c>
      <c r="C179" s="23">
        <v>2</v>
      </c>
      <c r="D179" s="23">
        <v>1</v>
      </c>
      <c r="E179" s="38">
        <v>12.5</v>
      </c>
      <c r="F179" s="38">
        <v>533388</v>
      </c>
      <c r="G179" s="38">
        <v>454458.19</v>
      </c>
      <c r="H179" s="38">
        <v>5941.81</v>
      </c>
      <c r="I179" s="38">
        <v>72988</v>
      </c>
      <c r="J179" s="38">
        <v>0</v>
      </c>
      <c r="K179" s="43">
        <v>45657</v>
      </c>
    </row>
    <row r="180" spans="1:11" s="42" customFormat="1" ht="15.75">
      <c r="A180" s="23">
        <v>60</v>
      </c>
      <c r="B180" s="41" t="s">
        <v>147</v>
      </c>
      <c r="C180" s="23">
        <v>1</v>
      </c>
      <c r="D180" s="23">
        <v>1</v>
      </c>
      <c r="E180" s="38">
        <v>45.3</v>
      </c>
      <c r="F180" s="38">
        <v>2237076.16</v>
      </c>
      <c r="G180" s="38">
        <v>1646956.47</v>
      </c>
      <c r="H180" s="38">
        <v>21533.13</v>
      </c>
      <c r="I180" s="38">
        <v>568586.56</v>
      </c>
      <c r="J180" s="38">
        <v>0</v>
      </c>
      <c r="K180" s="43">
        <v>45657</v>
      </c>
    </row>
    <row r="181" spans="1:11" s="42" customFormat="1" ht="15.75">
      <c r="A181" s="23">
        <v>61</v>
      </c>
      <c r="B181" s="41" t="s">
        <v>200</v>
      </c>
      <c r="C181" s="23">
        <v>1</v>
      </c>
      <c r="D181" s="23">
        <v>1</v>
      </c>
      <c r="E181" s="38">
        <v>53.9</v>
      </c>
      <c r="F181" s="38">
        <v>1903044</v>
      </c>
      <c r="G181" s="38">
        <v>1880781.33</v>
      </c>
      <c r="H181" s="38">
        <v>22262.67</v>
      </c>
      <c r="I181" s="38">
        <v>0</v>
      </c>
      <c r="J181" s="38">
        <v>0</v>
      </c>
      <c r="K181" s="43">
        <v>45657</v>
      </c>
    </row>
    <row r="182" spans="1:11" s="42" customFormat="1" ht="15.75">
      <c r="A182" s="23">
        <v>62</v>
      </c>
      <c r="B182" s="41" t="s">
        <v>96</v>
      </c>
      <c r="C182" s="23">
        <v>6</v>
      </c>
      <c r="D182" s="23">
        <v>2</v>
      </c>
      <c r="E182" s="38">
        <v>88.5</v>
      </c>
      <c r="F182" s="38">
        <v>4975798.39</v>
      </c>
      <c r="G182" s="38">
        <v>3217563.96</v>
      </c>
      <c r="H182" s="38">
        <v>42068.04</v>
      </c>
      <c r="I182" s="38">
        <v>1716166.39</v>
      </c>
      <c r="J182" s="38">
        <v>0</v>
      </c>
      <c r="K182" s="43">
        <v>45657</v>
      </c>
    </row>
    <row r="183" spans="1:11" s="42" customFormat="1" ht="15.75">
      <c r="A183" s="23">
        <v>63</v>
      </c>
      <c r="B183" s="41" t="s">
        <v>39</v>
      </c>
      <c r="C183" s="23">
        <v>4</v>
      </c>
      <c r="D183" s="23">
        <v>2</v>
      </c>
      <c r="E183" s="38">
        <v>45.1</v>
      </c>
      <c r="F183" s="38">
        <v>2162733.37</v>
      </c>
      <c r="G183" s="38">
        <v>1639685.13</v>
      </c>
      <c r="H183" s="38">
        <v>21438.07</v>
      </c>
      <c r="I183" s="38">
        <v>501610.17</v>
      </c>
      <c r="J183" s="38">
        <v>0</v>
      </c>
      <c r="K183" s="43">
        <v>45657</v>
      </c>
    </row>
    <row r="184" spans="1:11" s="42" customFormat="1" ht="15.75">
      <c r="A184" s="23"/>
      <c r="B184" s="41" t="s">
        <v>175</v>
      </c>
      <c r="C184" s="23">
        <v>7</v>
      </c>
      <c r="D184" s="23">
        <v>3</v>
      </c>
      <c r="E184" s="38">
        <v>136.5</v>
      </c>
      <c r="F184" s="38">
        <v>7379657.91</v>
      </c>
      <c r="G184" s="38">
        <v>4968057.03</v>
      </c>
      <c r="H184" s="38">
        <v>59510.97</v>
      </c>
      <c r="I184" s="38">
        <v>2352089.91</v>
      </c>
      <c r="J184" s="38">
        <v>0</v>
      </c>
      <c r="K184" s="43">
        <v>45657</v>
      </c>
    </row>
    <row r="185" spans="1:11" s="42" customFormat="1" ht="15.75">
      <c r="A185" s="23">
        <v>64</v>
      </c>
      <c r="B185" s="41" t="s">
        <v>48</v>
      </c>
      <c r="C185" s="23">
        <v>4</v>
      </c>
      <c r="D185" s="23">
        <v>1</v>
      </c>
      <c r="E185" s="38">
        <v>26.8</v>
      </c>
      <c r="F185" s="38">
        <v>765900</v>
      </c>
      <c r="G185" s="38">
        <v>756015.47</v>
      </c>
      <c r="H185" s="38">
        <v>9884.53</v>
      </c>
      <c r="I185" s="38">
        <v>0</v>
      </c>
      <c r="J185" s="38">
        <v>0</v>
      </c>
      <c r="K185" s="43">
        <v>45657</v>
      </c>
    </row>
    <row r="186" spans="1:11" s="42" customFormat="1" ht="15.75">
      <c r="A186" s="23">
        <v>65</v>
      </c>
      <c r="B186" s="41" t="s">
        <v>132</v>
      </c>
      <c r="C186" s="23">
        <v>3</v>
      </c>
      <c r="D186" s="23">
        <v>2</v>
      </c>
      <c r="E186" s="38">
        <v>39.4</v>
      </c>
      <c r="F186" s="38">
        <v>2263435.91</v>
      </c>
      <c r="G186" s="38">
        <v>1433310.42</v>
      </c>
      <c r="H186" s="38">
        <v>17870.38</v>
      </c>
      <c r="I186" s="38">
        <v>812255.11</v>
      </c>
      <c r="J186" s="38">
        <v>0</v>
      </c>
      <c r="K186" s="43">
        <v>45657</v>
      </c>
    </row>
    <row r="187" spans="1:11" s="42" customFormat="1" ht="15.75">
      <c r="A187" s="23">
        <v>66</v>
      </c>
      <c r="B187" s="41" t="s">
        <v>37</v>
      </c>
      <c r="C187" s="23">
        <v>10</v>
      </c>
      <c r="D187" s="23">
        <v>3</v>
      </c>
      <c r="E187" s="38">
        <v>150.7</v>
      </c>
      <c r="F187" s="38">
        <v>6899857.14</v>
      </c>
      <c r="G187" s="38">
        <v>5043192.74</v>
      </c>
      <c r="H187" s="38">
        <v>63671.26</v>
      </c>
      <c r="I187" s="38">
        <v>1792993.14</v>
      </c>
      <c r="J187" s="38">
        <v>0</v>
      </c>
      <c r="K187" s="43">
        <v>45657</v>
      </c>
    </row>
    <row r="188" spans="1:11" s="42" customFormat="1" ht="15.75">
      <c r="A188" s="23">
        <v>67</v>
      </c>
      <c r="B188" s="41" t="s">
        <v>134</v>
      </c>
      <c r="C188" s="23">
        <v>8</v>
      </c>
      <c r="D188" s="23">
        <v>3</v>
      </c>
      <c r="E188" s="38">
        <v>156.5</v>
      </c>
      <c r="F188" s="38">
        <v>8262502.38</v>
      </c>
      <c r="G188" s="38">
        <v>5689816.49</v>
      </c>
      <c r="H188" s="38">
        <v>74391.51</v>
      </c>
      <c r="I188" s="38">
        <v>2498294.38</v>
      </c>
      <c r="J188" s="38">
        <v>0</v>
      </c>
      <c r="K188" s="43">
        <v>45657</v>
      </c>
    </row>
    <row r="189" spans="1:11" s="42" customFormat="1" ht="15.75">
      <c r="A189" s="23">
        <v>68</v>
      </c>
      <c r="B189" s="41" t="s">
        <v>166</v>
      </c>
      <c r="C189" s="23">
        <v>5</v>
      </c>
      <c r="D189" s="23">
        <v>2</v>
      </c>
      <c r="E189" s="38">
        <v>33.4</v>
      </c>
      <c r="F189" s="38">
        <v>1833878</v>
      </c>
      <c r="G189" s="38">
        <v>1216955.97</v>
      </c>
      <c r="H189" s="38">
        <v>13232.83</v>
      </c>
      <c r="I189" s="38">
        <v>603689.2</v>
      </c>
      <c r="J189" s="38">
        <v>0</v>
      </c>
      <c r="K189" s="43">
        <v>45657</v>
      </c>
    </row>
    <row r="190" spans="1:11" s="42" customFormat="1" ht="16.5" customHeight="1">
      <c r="A190" s="23">
        <v>69</v>
      </c>
      <c r="B190" s="41" t="s">
        <v>61</v>
      </c>
      <c r="C190" s="23">
        <v>3</v>
      </c>
      <c r="D190" s="23">
        <v>1</v>
      </c>
      <c r="E190" s="38">
        <v>13.1</v>
      </c>
      <c r="F190" s="38">
        <v>1100125.91</v>
      </c>
      <c r="G190" s="38">
        <v>476272.18</v>
      </c>
      <c r="H190" s="38">
        <v>6227.02</v>
      </c>
      <c r="I190" s="38">
        <v>617626.71</v>
      </c>
      <c r="J190" s="38">
        <v>0</v>
      </c>
      <c r="K190" s="43">
        <v>45657</v>
      </c>
    </row>
    <row r="191" spans="1:11" s="39" customFormat="1" ht="15.75" hidden="1">
      <c r="A191" s="33"/>
      <c r="B191" s="34" t="s">
        <v>238</v>
      </c>
      <c r="C191" s="33"/>
      <c r="D191" s="33"/>
      <c r="E191" s="35"/>
      <c r="F191" s="35">
        <v>87607838.68</v>
      </c>
      <c r="G191" s="35">
        <v>70817696.23</v>
      </c>
      <c r="H191" s="35">
        <v>838263.97</v>
      </c>
      <c r="I191" s="35">
        <v>15951878.48</v>
      </c>
      <c r="J191" s="35">
        <v>0</v>
      </c>
      <c r="K191" s="47"/>
    </row>
    <row r="192" spans="1:11" s="39" customFormat="1" ht="31.5" customHeight="1" hidden="1">
      <c r="A192" s="33"/>
      <c r="B192" s="41" t="s">
        <v>239</v>
      </c>
      <c r="C192" s="33"/>
      <c r="D192" s="33"/>
      <c r="E192" s="35"/>
      <c r="F192" s="35">
        <v>191247685.94</v>
      </c>
      <c r="G192" s="35">
        <v>187100520.33999997</v>
      </c>
      <c r="H192" s="35">
        <v>2287254.08</v>
      </c>
      <c r="I192" s="35">
        <v>1859911.5199999996</v>
      </c>
      <c r="J192" s="35">
        <v>0</v>
      </c>
      <c r="K192" s="47"/>
    </row>
    <row r="193" spans="1:11" s="39" customFormat="1" ht="15.75" hidden="1">
      <c r="A193" s="33"/>
      <c r="B193" s="34" t="s">
        <v>240</v>
      </c>
      <c r="C193" s="33"/>
      <c r="D193" s="33"/>
      <c r="E193" s="35"/>
      <c r="F193" s="35">
        <v>253642294.67999998</v>
      </c>
      <c r="G193" s="35">
        <v>190528641.51</v>
      </c>
      <c r="H193" s="35">
        <v>2578709.009999999</v>
      </c>
      <c r="I193" s="35">
        <v>60534944.16</v>
      </c>
      <c r="J193" s="35">
        <v>0</v>
      </c>
      <c r="K193" s="47"/>
    </row>
    <row r="194" spans="1:11" s="39" customFormat="1" ht="15.75" hidden="1">
      <c r="A194" s="33"/>
      <c r="B194" s="34" t="s">
        <v>241</v>
      </c>
      <c r="C194" s="33"/>
      <c r="D194" s="33"/>
      <c r="E194" s="35"/>
      <c r="F194" s="35">
        <v>26053839.58</v>
      </c>
      <c r="G194" s="35">
        <v>0</v>
      </c>
      <c r="H194" s="35">
        <v>0</v>
      </c>
      <c r="I194" s="35">
        <v>26053839.58</v>
      </c>
      <c r="J194" s="35">
        <v>0</v>
      </c>
      <c r="K194" s="47"/>
    </row>
    <row r="195" spans="1:11" s="42" customFormat="1" ht="31.5">
      <c r="A195" s="33"/>
      <c r="B195" s="34" t="s">
        <v>64</v>
      </c>
      <c r="C195" s="33">
        <v>149</v>
      </c>
      <c r="D195" s="33">
        <v>63</v>
      </c>
      <c r="E195" s="35">
        <v>2133.72</v>
      </c>
      <c r="F195" s="35">
        <v>122431344.62999998</v>
      </c>
      <c r="G195" s="35">
        <v>83511852.91000001</v>
      </c>
      <c r="H195" s="35">
        <v>1505283.1699999997</v>
      </c>
      <c r="I195" s="35">
        <v>37414208.55</v>
      </c>
      <c r="J195" s="35">
        <v>0</v>
      </c>
      <c r="K195" s="33"/>
    </row>
    <row r="196" spans="1:14" s="42" customFormat="1" ht="22.5" customHeight="1" hidden="1">
      <c r="A196" s="40"/>
      <c r="B196" s="34" t="s">
        <v>56</v>
      </c>
      <c r="C196" s="35"/>
      <c r="D196" s="35"/>
      <c r="E196" s="35"/>
      <c r="F196" s="35">
        <v>119461196.35000001</v>
      </c>
      <c r="G196" s="35">
        <v>83450701.31</v>
      </c>
      <c r="H196" s="35">
        <v>1565919.73</v>
      </c>
      <c r="I196" s="35">
        <v>34444575.31</v>
      </c>
      <c r="J196" s="35">
        <v>0</v>
      </c>
      <c r="K196" s="33"/>
      <c r="N196" s="48"/>
    </row>
    <row r="197" spans="1:14" s="42" customFormat="1" ht="26.25" customHeight="1" hidden="1">
      <c r="A197" s="40"/>
      <c r="B197" s="34" t="s">
        <v>247</v>
      </c>
      <c r="C197" s="35"/>
      <c r="D197" s="35"/>
      <c r="E197" s="35"/>
      <c r="F197" s="35">
        <v>5381555.8</v>
      </c>
      <c r="G197" s="35">
        <v>3356308.51</v>
      </c>
      <c r="H197" s="35">
        <v>62555.53</v>
      </c>
      <c r="I197" s="35">
        <v>1962691.76</v>
      </c>
      <c r="J197" s="35">
        <v>0</v>
      </c>
      <c r="K197" s="33"/>
      <c r="L197" s="35"/>
      <c r="M197" s="35">
        <f>G196+G198-G197+G200</f>
        <v>84200446.6</v>
      </c>
      <c r="N197" s="35"/>
    </row>
    <row r="198" spans="1:14" s="42" customFormat="1" ht="21" customHeight="1" hidden="1">
      <c r="A198" s="40"/>
      <c r="B198" s="34" t="s">
        <v>65</v>
      </c>
      <c r="C198" s="33"/>
      <c r="D198" s="33"/>
      <c r="E198" s="35"/>
      <c r="F198" s="35">
        <v>6657831.5</v>
      </c>
      <c r="G198" s="35">
        <v>3417460.11</v>
      </c>
      <c r="H198" s="35">
        <v>1865.39</v>
      </c>
      <c r="I198" s="35">
        <v>3238506</v>
      </c>
      <c r="J198" s="35">
        <v>0</v>
      </c>
      <c r="K198" s="33"/>
      <c r="N198" s="48">
        <f>I197+32481883.55</f>
        <v>34444575.31</v>
      </c>
    </row>
    <row r="199" spans="1:11" s="42" customFormat="1" ht="21" customHeight="1" hidden="1">
      <c r="A199" s="40"/>
      <c r="B199" s="34" t="s">
        <v>251</v>
      </c>
      <c r="C199" s="33"/>
      <c r="D199" s="33"/>
      <c r="E199" s="35"/>
      <c r="F199" s="35">
        <v>0</v>
      </c>
      <c r="G199" s="35">
        <v>0</v>
      </c>
      <c r="H199" s="35">
        <v>0</v>
      </c>
      <c r="I199" s="35">
        <v>0</v>
      </c>
      <c r="J199" s="35"/>
      <c r="K199" s="33"/>
    </row>
    <row r="200" spans="1:15" s="42" customFormat="1" ht="21" customHeight="1" hidden="1">
      <c r="A200" s="40"/>
      <c r="B200" s="34" t="s">
        <v>252</v>
      </c>
      <c r="C200" s="33"/>
      <c r="D200" s="33"/>
      <c r="E200" s="35"/>
      <c r="F200" s="35">
        <v>1693819</v>
      </c>
      <c r="G200" s="35">
        <v>688593.69</v>
      </c>
      <c r="H200" s="35">
        <v>12928.81</v>
      </c>
      <c r="I200" s="35">
        <v>992296.5</v>
      </c>
      <c r="J200" s="35"/>
      <c r="K200" s="33"/>
      <c r="M200" s="48">
        <f>G196+G198+G200-G197</f>
        <v>84200446.6</v>
      </c>
      <c r="O200" s="48">
        <f>G196-G197+G198-G199+G200</f>
        <v>84200446.6</v>
      </c>
    </row>
    <row r="201" spans="1:15" s="42" customFormat="1" ht="15.75">
      <c r="A201" s="33">
        <v>1</v>
      </c>
      <c r="B201" s="34" t="s">
        <v>135</v>
      </c>
      <c r="C201" s="33">
        <v>6</v>
      </c>
      <c r="D201" s="33">
        <v>4</v>
      </c>
      <c r="E201" s="35">
        <v>75.3</v>
      </c>
      <c r="F201" s="35">
        <v>4842622.72</v>
      </c>
      <c r="G201" s="35">
        <v>2962920.24</v>
      </c>
      <c r="H201" s="35">
        <v>55630.86</v>
      </c>
      <c r="I201" s="35">
        <v>1824071.62</v>
      </c>
      <c r="J201" s="35">
        <v>0</v>
      </c>
      <c r="K201" s="43">
        <v>45657</v>
      </c>
      <c r="M201" s="48">
        <f>H196+H198+H200-H197</f>
        <v>1518158.4</v>
      </c>
      <c r="O201" s="48"/>
    </row>
    <row r="202" spans="1:15" s="42" customFormat="1" ht="15.75">
      <c r="A202" s="33">
        <v>2</v>
      </c>
      <c r="B202" s="34" t="s">
        <v>26</v>
      </c>
      <c r="C202" s="33">
        <v>11</v>
      </c>
      <c r="D202" s="33">
        <v>2</v>
      </c>
      <c r="E202" s="35">
        <v>75</v>
      </c>
      <c r="F202" s="35">
        <v>4485714.29</v>
      </c>
      <c r="G202" s="35">
        <v>2951115.78</v>
      </c>
      <c r="H202" s="35">
        <v>55409.22</v>
      </c>
      <c r="I202" s="35">
        <v>1479189.29</v>
      </c>
      <c r="J202" s="35">
        <v>0</v>
      </c>
      <c r="K202" s="43">
        <v>45657</v>
      </c>
      <c r="M202" s="48">
        <f>I196+I198+I200-I197</f>
        <v>36712686.050000004</v>
      </c>
      <c r="O202" s="48"/>
    </row>
    <row r="203" spans="1:11" s="42" customFormat="1" ht="15.75">
      <c r="A203" s="33">
        <v>8</v>
      </c>
      <c r="B203" s="34" t="s">
        <v>29</v>
      </c>
      <c r="C203" s="33">
        <v>1</v>
      </c>
      <c r="D203" s="33">
        <v>1</v>
      </c>
      <c r="E203" s="35">
        <v>26.27</v>
      </c>
      <c r="F203" s="35">
        <v>1247148.16</v>
      </c>
      <c r="G203" s="35">
        <v>1033677.49</v>
      </c>
      <c r="H203" s="35">
        <v>19408</v>
      </c>
      <c r="I203" s="35">
        <v>194062.67</v>
      </c>
      <c r="J203" s="35">
        <v>0</v>
      </c>
      <c r="K203" s="43">
        <v>45657</v>
      </c>
    </row>
    <row r="204" spans="1:11" s="42" customFormat="1" ht="15.75">
      <c r="A204" s="33">
        <v>9</v>
      </c>
      <c r="B204" s="34" t="s">
        <v>223</v>
      </c>
      <c r="C204" s="33">
        <v>1</v>
      </c>
      <c r="D204" s="33">
        <v>1</v>
      </c>
      <c r="E204" s="35">
        <v>25.2</v>
      </c>
      <c r="F204" s="35">
        <v>1059008.36</v>
      </c>
      <c r="G204" s="35">
        <v>991574.9</v>
      </c>
      <c r="H204" s="35">
        <v>18617.5</v>
      </c>
      <c r="I204" s="35">
        <v>48815.96</v>
      </c>
      <c r="J204" s="35">
        <v>0</v>
      </c>
      <c r="K204" s="43">
        <v>45657</v>
      </c>
    </row>
    <row r="205" spans="1:11" s="42" customFormat="1" ht="15.75">
      <c r="A205" s="33"/>
      <c r="B205" s="34" t="s">
        <v>101</v>
      </c>
      <c r="C205" s="33">
        <v>1</v>
      </c>
      <c r="D205" s="33">
        <v>1</v>
      </c>
      <c r="E205" s="35">
        <v>47</v>
      </c>
      <c r="F205" s="35">
        <v>2404406</v>
      </c>
      <c r="G205" s="35">
        <v>1849365.89</v>
      </c>
      <c r="H205" s="35">
        <v>34723.11</v>
      </c>
      <c r="I205" s="35">
        <v>520317</v>
      </c>
      <c r="J205" s="35">
        <v>0</v>
      </c>
      <c r="K205" s="43">
        <v>45657</v>
      </c>
    </row>
    <row r="206" spans="1:11" s="42" customFormat="1" ht="15.75">
      <c r="A206" s="33"/>
      <c r="B206" s="34" t="s">
        <v>176</v>
      </c>
      <c r="C206" s="33">
        <v>2</v>
      </c>
      <c r="D206" s="33">
        <v>1</v>
      </c>
      <c r="E206" s="35">
        <v>36.1</v>
      </c>
      <c r="F206" s="35">
        <v>1852135.6</v>
      </c>
      <c r="G206" s="35">
        <v>1420470.4</v>
      </c>
      <c r="H206" s="35">
        <v>26670.3</v>
      </c>
      <c r="I206" s="35">
        <v>404994.9</v>
      </c>
      <c r="J206" s="35">
        <v>0</v>
      </c>
      <c r="K206" s="43">
        <v>45657</v>
      </c>
    </row>
    <row r="207" spans="1:11" s="42" customFormat="1" ht="15.75">
      <c r="A207" s="33">
        <v>11</v>
      </c>
      <c r="B207" s="34" t="s">
        <v>58</v>
      </c>
      <c r="C207" s="33">
        <v>4</v>
      </c>
      <c r="D207" s="33">
        <v>1</v>
      </c>
      <c r="E207" s="35">
        <v>20.3</v>
      </c>
      <c r="F207" s="35">
        <v>1435116.2</v>
      </c>
      <c r="G207" s="35">
        <v>798768.67</v>
      </c>
      <c r="H207" s="35">
        <v>14997.43</v>
      </c>
      <c r="I207" s="35">
        <v>621350.1</v>
      </c>
      <c r="J207" s="35">
        <v>0</v>
      </c>
      <c r="K207" s="43">
        <v>45657</v>
      </c>
    </row>
    <row r="208" spans="1:11" s="42" customFormat="1" ht="15.75">
      <c r="A208" s="33">
        <v>12</v>
      </c>
      <c r="B208" s="34" t="s">
        <v>31</v>
      </c>
      <c r="C208" s="33">
        <v>2</v>
      </c>
      <c r="D208" s="33">
        <v>1</v>
      </c>
      <c r="E208" s="35">
        <v>26.1</v>
      </c>
      <c r="F208" s="35">
        <v>676780</v>
      </c>
      <c r="G208" s="35">
        <v>664307.18</v>
      </c>
      <c r="H208" s="35">
        <v>12472.82</v>
      </c>
      <c r="I208" s="35">
        <v>0</v>
      </c>
      <c r="J208" s="35">
        <v>0</v>
      </c>
      <c r="K208" s="43">
        <v>45657</v>
      </c>
    </row>
    <row r="209" spans="1:11" s="42" customFormat="1" ht="15.75">
      <c r="A209" s="33"/>
      <c r="B209" s="34" t="s">
        <v>69</v>
      </c>
      <c r="C209" s="33">
        <v>3</v>
      </c>
      <c r="D209" s="33">
        <v>1</v>
      </c>
      <c r="E209" s="35">
        <v>33.4</v>
      </c>
      <c r="F209" s="35">
        <v>2391285.71</v>
      </c>
      <c r="G209" s="35">
        <v>1314230.23</v>
      </c>
      <c r="H209" s="35">
        <v>24675.57</v>
      </c>
      <c r="I209" s="35">
        <v>1052379.91</v>
      </c>
      <c r="J209" s="35">
        <v>0</v>
      </c>
      <c r="K209" s="43">
        <v>45657</v>
      </c>
    </row>
    <row r="210" spans="1:11" s="42" customFormat="1" ht="15.75">
      <c r="A210" s="33"/>
      <c r="B210" s="34" t="s">
        <v>184</v>
      </c>
      <c r="C210" s="33">
        <v>5</v>
      </c>
      <c r="D210" s="33">
        <v>1</v>
      </c>
      <c r="E210" s="35">
        <v>37.8</v>
      </c>
      <c r="F210" s="35">
        <v>2370000</v>
      </c>
      <c r="G210" s="35">
        <v>1487362.35</v>
      </c>
      <c r="H210" s="35">
        <v>27926.25</v>
      </c>
      <c r="I210" s="35">
        <v>854711.4</v>
      </c>
      <c r="J210" s="35">
        <v>0</v>
      </c>
      <c r="K210" s="43">
        <v>45657</v>
      </c>
    </row>
    <row r="211" spans="1:11" s="42" customFormat="1" ht="15.75">
      <c r="A211" s="33"/>
      <c r="B211" s="34" t="s">
        <v>75</v>
      </c>
      <c r="C211" s="33">
        <v>1</v>
      </c>
      <c r="D211" s="33">
        <v>1</v>
      </c>
      <c r="E211" s="35">
        <v>26.9</v>
      </c>
      <c r="F211" s="35">
        <v>1394000</v>
      </c>
      <c r="G211" s="35">
        <v>1058466.86</v>
      </c>
      <c r="H211" s="35">
        <v>19873.44</v>
      </c>
      <c r="I211" s="35">
        <v>315659.7</v>
      </c>
      <c r="J211" s="35">
        <v>0</v>
      </c>
      <c r="K211" s="43">
        <v>45657</v>
      </c>
    </row>
    <row r="212" spans="1:11" s="42" customFormat="1" ht="15.75">
      <c r="A212" s="33">
        <v>16</v>
      </c>
      <c r="B212" s="34" t="s">
        <v>189</v>
      </c>
      <c r="C212" s="33">
        <v>3</v>
      </c>
      <c r="D212" s="33">
        <v>1</v>
      </c>
      <c r="E212" s="35">
        <v>49.3</v>
      </c>
      <c r="F212" s="35">
        <v>2861428.57</v>
      </c>
      <c r="G212" s="35">
        <v>1939866.78</v>
      </c>
      <c r="H212" s="35">
        <v>36422.32</v>
      </c>
      <c r="I212" s="35">
        <v>885139.47</v>
      </c>
      <c r="J212" s="35">
        <v>0</v>
      </c>
      <c r="K212" s="43">
        <v>45657</v>
      </c>
    </row>
    <row r="213" spans="1:11" s="42" customFormat="1" ht="15.75">
      <c r="A213" s="33">
        <v>18</v>
      </c>
      <c r="B213" s="34" t="s">
        <v>113</v>
      </c>
      <c r="C213" s="33">
        <v>2</v>
      </c>
      <c r="D213" s="33">
        <v>1</v>
      </c>
      <c r="E213" s="35">
        <v>37</v>
      </c>
      <c r="F213" s="35">
        <v>2449857.14</v>
      </c>
      <c r="G213" s="35">
        <v>1455883.79</v>
      </c>
      <c r="H213" s="35">
        <v>27335.21</v>
      </c>
      <c r="I213" s="35">
        <v>966638.14</v>
      </c>
      <c r="J213" s="35">
        <v>0</v>
      </c>
      <c r="K213" s="43">
        <v>45657</v>
      </c>
    </row>
    <row r="214" spans="1:11" s="42" customFormat="1" ht="15.75">
      <c r="A214" s="33"/>
      <c r="B214" s="34" t="s">
        <v>77</v>
      </c>
      <c r="C214" s="33">
        <v>2</v>
      </c>
      <c r="D214" s="33">
        <v>1</v>
      </c>
      <c r="E214" s="35">
        <v>42.4</v>
      </c>
      <c r="F214" s="35">
        <v>2079314.6</v>
      </c>
      <c r="G214" s="35">
        <v>1668364.12</v>
      </c>
      <c r="H214" s="35">
        <v>31324.68</v>
      </c>
      <c r="I214" s="35">
        <v>379625.8</v>
      </c>
      <c r="J214" s="35">
        <v>0</v>
      </c>
      <c r="K214" s="43">
        <v>45657</v>
      </c>
    </row>
    <row r="215" spans="1:11" s="42" customFormat="1" ht="15.75">
      <c r="A215" s="33">
        <v>20</v>
      </c>
      <c r="B215" s="34" t="s">
        <v>34</v>
      </c>
      <c r="C215" s="33">
        <v>1</v>
      </c>
      <c r="D215" s="33">
        <v>1</v>
      </c>
      <c r="E215" s="35">
        <v>13.15</v>
      </c>
      <c r="F215" s="35">
        <v>500000</v>
      </c>
      <c r="G215" s="35">
        <v>490785.17</v>
      </c>
      <c r="H215" s="35">
        <v>9214.83</v>
      </c>
      <c r="I215" s="35">
        <v>0</v>
      </c>
      <c r="J215" s="35">
        <v>0</v>
      </c>
      <c r="K215" s="43">
        <v>45657</v>
      </c>
    </row>
    <row r="216" spans="1:11" s="42" customFormat="1" ht="15.75">
      <c r="A216" s="33">
        <v>22</v>
      </c>
      <c r="B216" s="34" t="s">
        <v>38</v>
      </c>
      <c r="C216" s="33">
        <v>2</v>
      </c>
      <c r="D216" s="33">
        <v>1</v>
      </c>
      <c r="E216" s="35">
        <v>34</v>
      </c>
      <c r="F216" s="35">
        <v>2311285.71</v>
      </c>
      <c r="G216" s="35">
        <v>1337839.16</v>
      </c>
      <c r="H216" s="35">
        <v>25118.84</v>
      </c>
      <c r="I216" s="35">
        <v>948327.71</v>
      </c>
      <c r="J216" s="35">
        <v>0</v>
      </c>
      <c r="K216" s="43">
        <v>45657</v>
      </c>
    </row>
    <row r="217" spans="1:11" s="42" customFormat="1" ht="15.75">
      <c r="A217" s="33"/>
      <c r="B217" s="34" t="s">
        <v>196</v>
      </c>
      <c r="C217" s="33">
        <v>3</v>
      </c>
      <c r="D217" s="33">
        <v>2</v>
      </c>
      <c r="E217" s="35">
        <v>83.2</v>
      </c>
      <c r="F217" s="35">
        <v>4865348.67</v>
      </c>
      <c r="G217" s="35">
        <v>3634517.48</v>
      </c>
      <c r="H217" s="35">
        <v>49669.02</v>
      </c>
      <c r="I217" s="35">
        <v>1181162.17</v>
      </c>
      <c r="J217" s="35">
        <v>0</v>
      </c>
      <c r="K217" s="43">
        <v>45657</v>
      </c>
    </row>
    <row r="218" spans="1:11" s="42" customFormat="1" ht="15.75">
      <c r="A218" s="33">
        <v>23</v>
      </c>
      <c r="B218" s="34" t="s">
        <v>79</v>
      </c>
      <c r="C218" s="33">
        <v>1</v>
      </c>
      <c r="D218" s="33">
        <v>1</v>
      </c>
      <c r="E218" s="35">
        <v>33.7</v>
      </c>
      <c r="F218" s="35">
        <v>1969411.8</v>
      </c>
      <c r="G218" s="35">
        <v>1326034.69</v>
      </c>
      <c r="H218" s="35">
        <v>24897.21</v>
      </c>
      <c r="I218" s="35">
        <v>618479.9</v>
      </c>
      <c r="J218" s="35">
        <v>0</v>
      </c>
      <c r="K218" s="43">
        <v>45657</v>
      </c>
    </row>
    <row r="219" spans="1:11" s="42" customFormat="1" ht="15.75">
      <c r="A219" s="33"/>
      <c r="B219" s="34" t="s">
        <v>120</v>
      </c>
      <c r="C219" s="33">
        <v>8</v>
      </c>
      <c r="D219" s="33">
        <v>2</v>
      </c>
      <c r="E219" s="35">
        <v>70.9</v>
      </c>
      <c r="F219" s="35">
        <v>4116662.09</v>
      </c>
      <c r="G219" s="35">
        <v>2789788.12</v>
      </c>
      <c r="H219" s="35">
        <v>52380.18</v>
      </c>
      <c r="I219" s="35">
        <v>1274493.79</v>
      </c>
      <c r="J219" s="35">
        <v>0</v>
      </c>
      <c r="K219" s="43">
        <v>45657</v>
      </c>
    </row>
    <row r="220" spans="1:11" s="42" customFormat="1" ht="15.75">
      <c r="A220" s="33">
        <v>25</v>
      </c>
      <c r="B220" s="34" t="s">
        <v>41</v>
      </c>
      <c r="C220" s="33">
        <v>4</v>
      </c>
      <c r="D220" s="33">
        <v>1</v>
      </c>
      <c r="E220" s="35">
        <v>33.5</v>
      </c>
      <c r="F220" s="35">
        <v>2278428.57</v>
      </c>
      <c r="G220" s="35">
        <v>1318165.05</v>
      </c>
      <c r="H220" s="35">
        <v>24749.45</v>
      </c>
      <c r="I220" s="35">
        <v>935514.07</v>
      </c>
      <c r="J220" s="35">
        <v>0</v>
      </c>
      <c r="K220" s="43">
        <v>45657</v>
      </c>
    </row>
    <row r="221" spans="1:11" s="42" customFormat="1" ht="15.75">
      <c r="A221" s="33"/>
      <c r="B221" s="34" t="s">
        <v>82</v>
      </c>
      <c r="C221" s="33">
        <v>4</v>
      </c>
      <c r="D221" s="33">
        <v>1</v>
      </c>
      <c r="E221" s="35">
        <v>50.3</v>
      </c>
      <c r="F221" s="35">
        <v>2432510.4</v>
      </c>
      <c r="G221" s="35">
        <v>1979214.99</v>
      </c>
      <c r="H221" s="35">
        <v>37161.11</v>
      </c>
      <c r="I221" s="35">
        <v>416134.3</v>
      </c>
      <c r="J221" s="35">
        <v>0</v>
      </c>
      <c r="K221" s="43">
        <v>45657</v>
      </c>
    </row>
    <row r="222" spans="1:11" s="42" customFormat="1" ht="16.5" customHeight="1">
      <c r="A222" s="33"/>
      <c r="B222" s="34" t="s">
        <v>84</v>
      </c>
      <c r="C222" s="33">
        <v>3</v>
      </c>
      <c r="D222" s="33">
        <v>1</v>
      </c>
      <c r="E222" s="35">
        <v>49.5</v>
      </c>
      <c r="F222" s="35">
        <v>2681056</v>
      </c>
      <c r="G222" s="35">
        <v>1947736.42</v>
      </c>
      <c r="H222" s="35">
        <v>36570.08</v>
      </c>
      <c r="I222" s="35">
        <v>696749.5</v>
      </c>
      <c r="J222" s="35">
        <v>0</v>
      </c>
      <c r="K222" s="43">
        <v>45657</v>
      </c>
    </row>
    <row r="223" spans="1:11" s="42" customFormat="1" ht="15.75">
      <c r="A223" s="33">
        <v>26</v>
      </c>
      <c r="B223" s="34" t="s">
        <v>186</v>
      </c>
      <c r="C223" s="33">
        <v>4</v>
      </c>
      <c r="D223" s="33">
        <v>1</v>
      </c>
      <c r="E223" s="35">
        <v>49.5</v>
      </c>
      <c r="F223" s="35">
        <v>3010714.29</v>
      </c>
      <c r="G223" s="35">
        <v>1947736.42</v>
      </c>
      <c r="H223" s="35">
        <v>36570.08</v>
      </c>
      <c r="I223" s="35">
        <v>1026407.79</v>
      </c>
      <c r="J223" s="35">
        <v>0</v>
      </c>
      <c r="K223" s="43">
        <v>45657</v>
      </c>
    </row>
    <row r="224" spans="1:11" s="42" customFormat="1" ht="15.75">
      <c r="A224" s="33"/>
      <c r="B224" s="34" t="s">
        <v>140</v>
      </c>
      <c r="C224" s="33">
        <v>3</v>
      </c>
      <c r="D224" s="33">
        <v>1</v>
      </c>
      <c r="E224" s="35">
        <v>42.3</v>
      </c>
      <c r="F224" s="35">
        <v>1920984</v>
      </c>
      <c r="G224" s="35">
        <v>1664429.3</v>
      </c>
      <c r="H224" s="35">
        <v>31250.8</v>
      </c>
      <c r="I224" s="35">
        <v>225303.9</v>
      </c>
      <c r="J224" s="35">
        <v>0</v>
      </c>
      <c r="K224" s="43">
        <v>45657</v>
      </c>
    </row>
    <row r="225" spans="1:11" s="42" customFormat="1" ht="15.75">
      <c r="A225" s="33">
        <v>27</v>
      </c>
      <c r="B225" s="34" t="s">
        <v>138</v>
      </c>
      <c r="C225" s="33">
        <v>2</v>
      </c>
      <c r="D225" s="33">
        <v>1</v>
      </c>
      <c r="E225" s="35">
        <v>43.7</v>
      </c>
      <c r="F225" s="35">
        <v>2067067.64</v>
      </c>
      <c r="G225" s="35">
        <v>1719516.8</v>
      </c>
      <c r="H225" s="35">
        <v>32285.1</v>
      </c>
      <c r="I225" s="35">
        <v>315265.74</v>
      </c>
      <c r="J225" s="35">
        <v>0</v>
      </c>
      <c r="K225" s="43">
        <v>45657</v>
      </c>
    </row>
    <row r="226" spans="1:11" s="42" customFormat="1" ht="15.75">
      <c r="A226" s="33">
        <v>28</v>
      </c>
      <c r="B226" s="34" t="s">
        <v>42</v>
      </c>
      <c r="C226" s="33">
        <v>2</v>
      </c>
      <c r="D226" s="33">
        <v>1</v>
      </c>
      <c r="E226" s="35">
        <v>37.7</v>
      </c>
      <c r="F226" s="35">
        <v>2753828.55</v>
      </c>
      <c r="G226" s="35">
        <v>1483427.53</v>
      </c>
      <c r="H226" s="35">
        <v>27852.37</v>
      </c>
      <c r="I226" s="35">
        <v>1242548.65</v>
      </c>
      <c r="J226" s="35">
        <v>0</v>
      </c>
      <c r="K226" s="43">
        <v>45657</v>
      </c>
    </row>
    <row r="227" spans="1:11" s="42" customFormat="1" ht="15" customHeight="1">
      <c r="A227" s="33"/>
      <c r="B227" s="34" t="s">
        <v>121</v>
      </c>
      <c r="C227" s="33">
        <v>2</v>
      </c>
      <c r="D227" s="33">
        <v>1</v>
      </c>
      <c r="E227" s="35">
        <v>15.7</v>
      </c>
      <c r="F227" s="35">
        <v>753885.51</v>
      </c>
      <c r="G227" s="35">
        <v>617766.9</v>
      </c>
      <c r="H227" s="35">
        <v>11599</v>
      </c>
      <c r="I227" s="35">
        <v>124519.61</v>
      </c>
      <c r="J227" s="35">
        <v>0</v>
      </c>
      <c r="K227" s="43">
        <v>45657</v>
      </c>
    </row>
    <row r="228" spans="1:11" s="42" customFormat="1" ht="15.75">
      <c r="A228" s="33">
        <v>32</v>
      </c>
      <c r="B228" s="34" t="s">
        <v>171</v>
      </c>
      <c r="C228" s="33">
        <v>1</v>
      </c>
      <c r="D228" s="33">
        <v>1</v>
      </c>
      <c r="E228" s="35">
        <v>16.1</v>
      </c>
      <c r="F228" s="35">
        <v>1014260</v>
      </c>
      <c r="G228" s="35">
        <v>633506.19</v>
      </c>
      <c r="H228" s="35">
        <v>11894.51</v>
      </c>
      <c r="I228" s="35">
        <v>368859.3</v>
      </c>
      <c r="J228" s="35">
        <v>0</v>
      </c>
      <c r="K228" s="43">
        <v>45657</v>
      </c>
    </row>
    <row r="229" spans="1:11" s="42" customFormat="1" ht="15.75">
      <c r="A229" s="33">
        <v>33</v>
      </c>
      <c r="B229" s="34" t="s">
        <v>53</v>
      </c>
      <c r="C229" s="33">
        <v>2</v>
      </c>
      <c r="D229" s="33">
        <v>1</v>
      </c>
      <c r="E229" s="35">
        <v>31</v>
      </c>
      <c r="F229" s="35">
        <v>2817500</v>
      </c>
      <c r="G229" s="35">
        <v>889739.2</v>
      </c>
      <c r="H229" s="35">
        <v>1</v>
      </c>
      <c r="I229" s="35">
        <v>1927759.8</v>
      </c>
      <c r="J229" s="35">
        <v>0</v>
      </c>
      <c r="K229" s="43">
        <v>45657</v>
      </c>
    </row>
    <row r="230" spans="1:11" s="42" customFormat="1" ht="15.75">
      <c r="A230" s="33">
        <v>34</v>
      </c>
      <c r="B230" s="34" t="s">
        <v>172</v>
      </c>
      <c r="C230" s="33">
        <v>1</v>
      </c>
      <c r="D230" s="33">
        <v>1</v>
      </c>
      <c r="E230" s="35">
        <v>83.2</v>
      </c>
      <c r="F230" s="35">
        <v>4609212.3</v>
      </c>
      <c r="G230" s="35">
        <v>3273771.11</v>
      </c>
      <c r="H230" s="35">
        <v>61467.28</v>
      </c>
      <c r="I230" s="35">
        <v>1273973.91</v>
      </c>
      <c r="J230" s="35">
        <v>0</v>
      </c>
      <c r="K230" s="43">
        <v>45657</v>
      </c>
    </row>
    <row r="231" spans="1:11" s="42" customFormat="1" ht="15.75">
      <c r="A231" s="33"/>
      <c r="B231" s="34" t="s">
        <v>88</v>
      </c>
      <c r="C231" s="33">
        <v>4</v>
      </c>
      <c r="D231" s="33">
        <v>3</v>
      </c>
      <c r="E231" s="35">
        <v>118.4</v>
      </c>
      <c r="F231" s="35">
        <v>6208510.66</v>
      </c>
      <c r="G231" s="35">
        <v>4659229.76</v>
      </c>
      <c r="H231" s="35">
        <v>87071.04</v>
      </c>
      <c r="I231" s="35">
        <v>1462209.86</v>
      </c>
      <c r="J231" s="35">
        <v>0</v>
      </c>
      <c r="K231" s="43">
        <v>45657</v>
      </c>
    </row>
    <row r="232" spans="1:11" s="42" customFormat="1" ht="15.75">
      <c r="A232" s="33"/>
      <c r="B232" s="34" t="s">
        <v>89</v>
      </c>
      <c r="C232" s="33">
        <v>5</v>
      </c>
      <c r="D232" s="33">
        <v>2</v>
      </c>
      <c r="E232" s="35">
        <v>74.8</v>
      </c>
      <c r="F232" s="35">
        <v>5178590</v>
      </c>
      <c r="G232" s="35">
        <v>2969771.87</v>
      </c>
      <c r="H232" s="35">
        <v>28735.73</v>
      </c>
      <c r="I232" s="35">
        <v>2180082.4</v>
      </c>
      <c r="J232" s="35">
        <v>0</v>
      </c>
      <c r="K232" s="43">
        <v>45657</v>
      </c>
    </row>
    <row r="233" spans="1:11" s="42" customFormat="1" ht="15.75">
      <c r="A233" s="33"/>
      <c r="B233" s="34" t="s">
        <v>146</v>
      </c>
      <c r="C233" s="33">
        <v>2</v>
      </c>
      <c r="D233" s="33">
        <v>1</v>
      </c>
      <c r="E233" s="35">
        <v>17.6</v>
      </c>
      <c r="F233" s="35">
        <v>1693819</v>
      </c>
      <c r="G233" s="35">
        <v>688593.69</v>
      </c>
      <c r="H233" s="35">
        <v>12928.81</v>
      </c>
      <c r="I233" s="35">
        <v>992296.5</v>
      </c>
      <c r="J233" s="35">
        <v>0</v>
      </c>
      <c r="K233" s="43">
        <v>45657</v>
      </c>
    </row>
    <row r="234" spans="1:13" s="42" customFormat="1" ht="15.75">
      <c r="A234" s="33">
        <v>35</v>
      </c>
      <c r="B234" s="34" t="s">
        <v>124</v>
      </c>
      <c r="C234" s="33">
        <v>7</v>
      </c>
      <c r="D234" s="33">
        <v>2</v>
      </c>
      <c r="E234" s="35">
        <v>86.6</v>
      </c>
      <c r="F234" s="35">
        <v>3449583.33</v>
      </c>
      <c r="G234" s="35">
        <v>3296985.64</v>
      </c>
      <c r="H234" s="35">
        <v>61903.16</v>
      </c>
      <c r="I234" s="35">
        <v>90694.53</v>
      </c>
      <c r="J234" s="35">
        <v>0</v>
      </c>
      <c r="K234" s="43">
        <v>45657</v>
      </c>
      <c r="M234" s="48"/>
    </row>
    <row r="235" spans="1:11" s="42" customFormat="1" ht="15.75">
      <c r="A235" s="33">
        <v>36</v>
      </c>
      <c r="B235" s="34" t="s">
        <v>91</v>
      </c>
      <c r="C235" s="33">
        <v>17</v>
      </c>
      <c r="D235" s="33">
        <v>5</v>
      </c>
      <c r="E235" s="35">
        <v>164.7</v>
      </c>
      <c r="F235" s="35">
        <v>10745524.56</v>
      </c>
      <c r="G235" s="35">
        <v>6480650.27</v>
      </c>
      <c r="H235" s="35">
        <v>121678.63</v>
      </c>
      <c r="I235" s="35">
        <v>4143195.66</v>
      </c>
      <c r="J235" s="35">
        <v>0</v>
      </c>
      <c r="K235" s="43">
        <v>45657</v>
      </c>
    </row>
    <row r="236" spans="1:11" s="42" customFormat="1" ht="15.75">
      <c r="A236" s="33"/>
      <c r="B236" s="34" t="s">
        <v>93</v>
      </c>
      <c r="C236" s="33">
        <v>3</v>
      </c>
      <c r="D236" s="33">
        <v>1</v>
      </c>
      <c r="E236" s="35">
        <v>25.3</v>
      </c>
      <c r="F236" s="35">
        <v>1903659.39</v>
      </c>
      <c r="G236" s="35">
        <v>995509.72</v>
      </c>
      <c r="H236" s="35">
        <v>18691.38</v>
      </c>
      <c r="I236" s="35">
        <v>889458.29</v>
      </c>
      <c r="J236" s="35">
        <v>0</v>
      </c>
      <c r="K236" s="43">
        <v>45657</v>
      </c>
    </row>
    <row r="237" spans="1:11" s="42" customFormat="1" ht="15.75">
      <c r="A237" s="33">
        <v>10</v>
      </c>
      <c r="B237" s="34" t="s">
        <v>60</v>
      </c>
      <c r="C237" s="33">
        <v>1</v>
      </c>
      <c r="D237" s="33">
        <v>1</v>
      </c>
      <c r="E237" s="35">
        <v>18.7</v>
      </c>
      <c r="F237" s="35">
        <v>2235000</v>
      </c>
      <c r="G237" s="35">
        <v>735811.54</v>
      </c>
      <c r="H237" s="35">
        <v>13815.36</v>
      </c>
      <c r="I237" s="35">
        <v>1485373.1</v>
      </c>
      <c r="J237" s="35">
        <v>0</v>
      </c>
      <c r="K237" s="43">
        <v>45657</v>
      </c>
    </row>
    <row r="238" spans="1:11" s="42" customFormat="1" ht="15.75">
      <c r="A238" s="33"/>
      <c r="B238" s="34" t="s">
        <v>147</v>
      </c>
      <c r="C238" s="33">
        <v>7</v>
      </c>
      <c r="D238" s="33">
        <v>3</v>
      </c>
      <c r="E238" s="35">
        <v>119.7</v>
      </c>
      <c r="F238" s="35">
        <v>6037260.6</v>
      </c>
      <c r="G238" s="35">
        <v>4709980.79</v>
      </c>
      <c r="H238" s="35">
        <v>88433.11</v>
      </c>
      <c r="I238" s="35">
        <v>1238846.7</v>
      </c>
      <c r="J238" s="35">
        <v>0</v>
      </c>
      <c r="K238" s="43">
        <v>45657</v>
      </c>
    </row>
    <row r="239" spans="1:11" s="42" customFormat="1" ht="15.75">
      <c r="A239" s="33"/>
      <c r="B239" s="34" t="s">
        <v>129</v>
      </c>
      <c r="C239" s="33">
        <v>3</v>
      </c>
      <c r="D239" s="33">
        <v>1</v>
      </c>
      <c r="E239" s="35">
        <v>44.2</v>
      </c>
      <c r="F239" s="35">
        <v>2350897.4</v>
      </c>
      <c r="G239" s="35">
        <v>1739190.9</v>
      </c>
      <c r="H239" s="35">
        <v>32654.5</v>
      </c>
      <c r="I239" s="35">
        <v>579052</v>
      </c>
      <c r="J239" s="35">
        <v>0</v>
      </c>
      <c r="K239" s="43">
        <v>45657</v>
      </c>
    </row>
    <row r="240" spans="1:11" s="42" customFormat="1" ht="15.75">
      <c r="A240" s="33">
        <v>40</v>
      </c>
      <c r="B240" s="34" t="s">
        <v>148</v>
      </c>
      <c r="C240" s="33">
        <v>4</v>
      </c>
      <c r="D240" s="33">
        <v>2</v>
      </c>
      <c r="E240" s="35">
        <v>86.3</v>
      </c>
      <c r="F240" s="35">
        <v>4415222.74</v>
      </c>
      <c r="G240" s="35">
        <v>3395750.56</v>
      </c>
      <c r="H240" s="35">
        <v>63757.54</v>
      </c>
      <c r="I240" s="35">
        <v>955714.64</v>
      </c>
      <c r="J240" s="35">
        <v>0</v>
      </c>
      <c r="K240" s="43">
        <v>45657</v>
      </c>
    </row>
    <row r="241" spans="1:11" s="42" customFormat="1" ht="15.75">
      <c r="A241" s="33"/>
      <c r="B241" s="34" t="s">
        <v>95</v>
      </c>
      <c r="C241" s="33">
        <v>1</v>
      </c>
      <c r="D241" s="33">
        <v>1</v>
      </c>
      <c r="E241" s="35">
        <v>32.3</v>
      </c>
      <c r="F241" s="35">
        <v>1350000</v>
      </c>
      <c r="G241" s="35">
        <v>1270947.2</v>
      </c>
      <c r="H241" s="35">
        <v>23862.9</v>
      </c>
      <c r="I241" s="35">
        <v>55189.9</v>
      </c>
      <c r="J241" s="35">
        <v>0</v>
      </c>
      <c r="K241" s="43">
        <v>45657</v>
      </c>
    </row>
    <row r="242" spans="1:11" s="42" customFormat="1" ht="15.75">
      <c r="A242" s="33">
        <v>42</v>
      </c>
      <c r="B242" s="34" t="s">
        <v>48</v>
      </c>
      <c r="C242" s="33">
        <v>4</v>
      </c>
      <c r="D242" s="33">
        <v>2</v>
      </c>
      <c r="E242" s="35">
        <v>32.5</v>
      </c>
      <c r="F242" s="35">
        <v>1612664.69</v>
      </c>
      <c r="G242" s="35">
        <v>1278816.84</v>
      </c>
      <c r="H242" s="35">
        <v>24010.66</v>
      </c>
      <c r="I242" s="35">
        <v>309837.19</v>
      </c>
      <c r="J242" s="35">
        <v>0</v>
      </c>
      <c r="K242" s="43">
        <v>45657</v>
      </c>
    </row>
    <row r="243" spans="1:11" s="42" customFormat="1" ht="15.75">
      <c r="A243" s="33">
        <v>43</v>
      </c>
      <c r="B243" s="34" t="s">
        <v>132</v>
      </c>
      <c r="C243" s="33">
        <v>2</v>
      </c>
      <c r="D243" s="33">
        <v>1</v>
      </c>
      <c r="E243" s="35">
        <v>19.3</v>
      </c>
      <c r="F243" s="35">
        <v>1168758.7</v>
      </c>
      <c r="G243" s="35">
        <v>759420.46</v>
      </c>
      <c r="H243" s="35">
        <v>14258.64</v>
      </c>
      <c r="I243" s="35">
        <v>395079.6</v>
      </c>
      <c r="J243" s="35">
        <v>0</v>
      </c>
      <c r="K243" s="43">
        <v>45657</v>
      </c>
    </row>
    <row r="244" spans="1:11" s="42" customFormat="1" ht="15.75">
      <c r="A244" s="33">
        <v>44</v>
      </c>
      <c r="B244" s="34" t="s">
        <v>37</v>
      </c>
      <c r="C244" s="33">
        <v>1</v>
      </c>
      <c r="D244" s="33">
        <v>1</v>
      </c>
      <c r="E244" s="35">
        <v>22.2</v>
      </c>
      <c r="F244" s="35">
        <v>1139607.13</v>
      </c>
      <c r="G244" s="35">
        <v>873530.27</v>
      </c>
      <c r="H244" s="35">
        <v>16401.13</v>
      </c>
      <c r="I244" s="35">
        <v>249675.73</v>
      </c>
      <c r="J244" s="35">
        <v>0</v>
      </c>
      <c r="K244" s="43">
        <v>45657</v>
      </c>
    </row>
    <row r="245" spans="2:15" s="39" customFormat="1" ht="18" customHeight="1">
      <c r="B245" s="34" t="s">
        <v>166</v>
      </c>
      <c r="C245" s="33">
        <v>1</v>
      </c>
      <c r="D245" s="33">
        <v>1</v>
      </c>
      <c r="E245" s="49">
        <v>25.6</v>
      </c>
      <c r="F245" s="35">
        <v>1291273.55</v>
      </c>
      <c r="G245" s="35">
        <v>1007314.19</v>
      </c>
      <c r="H245" s="35">
        <v>18913.01</v>
      </c>
      <c r="I245" s="35">
        <v>265046.35</v>
      </c>
      <c r="J245" s="35">
        <v>0</v>
      </c>
      <c r="K245" s="43">
        <v>45657</v>
      </c>
      <c r="M245" s="44">
        <f>G249+G251-G252+G253</f>
        <v>1912321922.65</v>
      </c>
      <c r="O245" s="44">
        <f>M245-G248</f>
        <v>-53671968.25000024</v>
      </c>
    </row>
    <row r="246" spans="1:11" s="42" customFormat="1" ht="15.75" hidden="1">
      <c r="A246" s="33"/>
      <c r="B246" s="34" t="s">
        <v>242</v>
      </c>
      <c r="C246" s="33"/>
      <c r="D246" s="33"/>
      <c r="E246" s="35"/>
      <c r="F246" s="35">
        <v>83652495.41400002</v>
      </c>
      <c r="G246" s="35">
        <v>79258010.91000003</v>
      </c>
      <c r="H246" s="35">
        <v>120130.77000000115</v>
      </c>
      <c r="I246" s="35">
        <v>4274353.734</v>
      </c>
      <c r="J246" s="35">
        <v>0</v>
      </c>
      <c r="K246" s="47"/>
    </row>
    <row r="247" spans="1:11" s="42" customFormat="1" ht="15.75" hidden="1">
      <c r="A247" s="33"/>
      <c r="B247" s="34" t="s">
        <v>243</v>
      </c>
      <c r="C247" s="33"/>
      <c r="D247" s="33"/>
      <c r="E247" s="35"/>
      <c r="F247" s="35">
        <v>29880550.985999994</v>
      </c>
      <c r="G247" s="35">
        <v>4212134.879999995</v>
      </c>
      <c r="H247" s="35">
        <v>1447078.2799999989</v>
      </c>
      <c r="I247" s="35">
        <v>24221337.826</v>
      </c>
      <c r="J247" s="35">
        <v>0</v>
      </c>
      <c r="K247" s="47"/>
    </row>
    <row r="248" spans="1:15" s="39" customFormat="1" ht="31.5">
      <c r="A248" s="33"/>
      <c r="B248" s="34" t="s">
        <v>67</v>
      </c>
      <c r="C248" s="35">
        <f aca="true" t="shared" si="2" ref="C248:I248">SUM(C254:C388)</f>
        <v>2791</v>
      </c>
      <c r="D248" s="35">
        <f t="shared" si="2"/>
        <v>1183</v>
      </c>
      <c r="E248" s="35">
        <f t="shared" si="2"/>
        <v>42689.20000000003</v>
      </c>
      <c r="F248" s="35">
        <f t="shared" si="2"/>
        <v>2969606898.780001</v>
      </c>
      <c r="G248" s="35">
        <f t="shared" si="2"/>
        <v>1965993890.9000003</v>
      </c>
      <c r="H248" s="35">
        <f t="shared" si="2"/>
        <v>17821860.06</v>
      </c>
      <c r="I248" s="35">
        <f t="shared" si="2"/>
        <v>985791147.8199995</v>
      </c>
      <c r="J248" s="35">
        <v>0</v>
      </c>
      <c r="K248" s="33"/>
      <c r="M248" s="44">
        <f>H249+H251-H252+H253</f>
        <v>19293170.349999998</v>
      </c>
      <c r="N248" s="44"/>
      <c r="O248" s="44">
        <f>M248-H248</f>
        <v>1471310.289999999</v>
      </c>
    </row>
    <row r="249" spans="1:15" s="39" customFormat="1" ht="15" customHeight="1" hidden="1">
      <c r="A249" s="40"/>
      <c r="B249" s="34" t="s">
        <v>56</v>
      </c>
      <c r="C249" s="33"/>
      <c r="D249" s="33"/>
      <c r="E249" s="35"/>
      <c r="F249" s="35">
        <v>954884444.5</v>
      </c>
      <c r="G249" s="35">
        <v>571842100</v>
      </c>
      <c r="H249" s="35">
        <v>5515700</v>
      </c>
      <c r="I249" s="35">
        <v>377526644.5</v>
      </c>
      <c r="J249" s="35">
        <v>0</v>
      </c>
      <c r="K249" s="33"/>
      <c r="M249" s="44">
        <f>I249-I250+I251-I252+I253</f>
        <v>889886127.4999999</v>
      </c>
      <c r="O249" s="44">
        <f>M249-I248</f>
        <v>-95905020.31999958</v>
      </c>
    </row>
    <row r="250" spans="1:14" s="39" customFormat="1" ht="15.75" hidden="1">
      <c r="A250" s="40"/>
      <c r="B250" s="34" t="s">
        <v>249</v>
      </c>
      <c r="C250" s="33"/>
      <c r="D250" s="33"/>
      <c r="E250" s="35"/>
      <c r="F250" s="35">
        <v>66241823.04</v>
      </c>
      <c r="G250" s="35">
        <v>0</v>
      </c>
      <c r="H250" s="35">
        <v>0</v>
      </c>
      <c r="I250" s="35">
        <v>66241823.04</v>
      </c>
      <c r="J250" s="35"/>
      <c r="K250" s="33"/>
      <c r="M250" s="44">
        <f>M245+M248+M249</f>
        <v>2821501220.5</v>
      </c>
      <c r="N250" s="44"/>
    </row>
    <row r="251" spans="1:13" s="39" customFormat="1" ht="15.75" hidden="1">
      <c r="A251" s="40"/>
      <c r="B251" s="34" t="s">
        <v>65</v>
      </c>
      <c r="C251" s="33"/>
      <c r="D251" s="33"/>
      <c r="E251" s="35"/>
      <c r="F251" s="35">
        <v>1752582768.4</v>
      </c>
      <c r="G251" s="35">
        <v>1193224777.74</v>
      </c>
      <c r="H251" s="35">
        <v>12313355.26</v>
      </c>
      <c r="I251" s="35">
        <v>547044635.4</v>
      </c>
      <c r="J251" s="35">
        <v>0</v>
      </c>
      <c r="K251" s="33"/>
      <c r="M251" s="44"/>
    </row>
    <row r="252" spans="1:13" s="39" customFormat="1" ht="15.75" hidden="1">
      <c r="A252" s="40"/>
      <c r="B252" s="34" t="s">
        <v>251</v>
      </c>
      <c r="C252" s="33"/>
      <c r="D252" s="33"/>
      <c r="E252" s="35"/>
      <c r="F252" s="35">
        <v>26111408.290000003</v>
      </c>
      <c r="G252" s="35">
        <v>1383999.25</v>
      </c>
      <c r="H252" s="35">
        <v>14076.85</v>
      </c>
      <c r="I252" s="35">
        <v>24713332.19</v>
      </c>
      <c r="J252" s="35"/>
      <c r="K252" s="33"/>
      <c r="L252" s="44"/>
      <c r="M252" s="44"/>
    </row>
    <row r="253" spans="1:11" s="39" customFormat="1" ht="15.75" hidden="1">
      <c r="A253" s="40"/>
      <c r="B253" s="34" t="s">
        <v>68</v>
      </c>
      <c r="C253" s="33"/>
      <c r="D253" s="33"/>
      <c r="E253" s="35"/>
      <c r="F253" s="35">
        <v>206387238.93</v>
      </c>
      <c r="G253" s="35">
        <v>148639044.16</v>
      </c>
      <c r="H253" s="35">
        <v>1478191.94</v>
      </c>
      <c r="I253" s="35">
        <v>56270002.83</v>
      </c>
      <c r="J253" s="35"/>
      <c r="K253" s="33"/>
    </row>
    <row r="254" spans="1:11" s="39" customFormat="1" ht="15.75">
      <c r="A254" s="40"/>
      <c r="B254" s="34" t="s">
        <v>135</v>
      </c>
      <c r="C254" s="33">
        <v>44</v>
      </c>
      <c r="D254" s="33">
        <v>29</v>
      </c>
      <c r="E254" s="35">
        <v>564.1</v>
      </c>
      <c r="F254" s="35">
        <v>46561497.69</v>
      </c>
      <c r="G254" s="35">
        <v>27001888.44</v>
      </c>
      <c r="H254" s="35">
        <v>241534.93</v>
      </c>
      <c r="I254" s="35">
        <v>19318074.32</v>
      </c>
      <c r="J254" s="35">
        <v>0</v>
      </c>
      <c r="K254" s="43">
        <v>45657</v>
      </c>
    </row>
    <row r="255" spans="1:11" s="39" customFormat="1" ht="15.75">
      <c r="A255" s="40"/>
      <c r="B255" s="34" t="s">
        <v>99</v>
      </c>
      <c r="C255" s="33">
        <v>13</v>
      </c>
      <c r="D255" s="33">
        <v>5</v>
      </c>
      <c r="E255" s="35">
        <v>228.9</v>
      </c>
      <c r="F255" s="35">
        <v>14507000</v>
      </c>
      <c r="G255" s="35">
        <v>9216571.19</v>
      </c>
      <c r="H255" s="35">
        <v>93478.51</v>
      </c>
      <c r="I255" s="35">
        <v>5196950.3</v>
      </c>
      <c r="J255" s="35">
        <v>0</v>
      </c>
      <c r="K255" s="43">
        <v>45657</v>
      </c>
    </row>
    <row r="256" spans="1:11" s="39" customFormat="1" ht="15.75">
      <c r="A256" s="40"/>
      <c r="B256" s="34" t="s">
        <v>62</v>
      </c>
      <c r="C256" s="33">
        <v>9</v>
      </c>
      <c r="D256" s="33">
        <v>5</v>
      </c>
      <c r="E256" s="35">
        <v>81.3</v>
      </c>
      <c r="F256" s="35">
        <v>8387959.9</v>
      </c>
      <c r="G256" s="35">
        <v>3150506.91</v>
      </c>
      <c r="H256" s="35">
        <v>31823.29</v>
      </c>
      <c r="I256" s="35">
        <v>5205629.7</v>
      </c>
      <c r="J256" s="35">
        <v>0</v>
      </c>
      <c r="K256" s="43">
        <v>45657</v>
      </c>
    </row>
    <row r="257" spans="1:11" s="39" customFormat="1" ht="15.75">
      <c r="A257" s="40"/>
      <c r="B257" s="34" t="s">
        <v>26</v>
      </c>
      <c r="C257" s="33">
        <v>2</v>
      </c>
      <c r="D257" s="33">
        <v>1</v>
      </c>
      <c r="E257" s="35">
        <v>32</v>
      </c>
      <c r="F257" s="35">
        <v>2048500</v>
      </c>
      <c r="G257" s="35">
        <v>1288389.16</v>
      </c>
      <c r="H257" s="35">
        <v>13146.84</v>
      </c>
      <c r="I257" s="35">
        <v>746964</v>
      </c>
      <c r="J257" s="35">
        <v>0</v>
      </c>
      <c r="K257" s="43">
        <v>45657</v>
      </c>
    </row>
    <row r="258" spans="1:11" s="39" customFormat="1" ht="15.75">
      <c r="A258" s="40"/>
      <c r="B258" s="34" t="s">
        <v>178</v>
      </c>
      <c r="C258" s="33">
        <v>24</v>
      </c>
      <c r="D258" s="33">
        <v>9</v>
      </c>
      <c r="E258" s="35">
        <v>377.7</v>
      </c>
      <c r="F258" s="35">
        <v>21568354.7</v>
      </c>
      <c r="G258" s="35">
        <v>15207233.16</v>
      </c>
      <c r="H258" s="35">
        <v>154958.94</v>
      </c>
      <c r="I258" s="35">
        <v>6206162.6</v>
      </c>
      <c r="J258" s="35">
        <v>0</v>
      </c>
      <c r="K258" s="43">
        <v>45657</v>
      </c>
    </row>
    <row r="259" spans="1:11" s="39" customFormat="1" ht="15.75">
      <c r="A259" s="40"/>
      <c r="B259" s="34" t="s">
        <v>63</v>
      </c>
      <c r="C259" s="33">
        <v>29</v>
      </c>
      <c r="D259" s="33">
        <v>14</v>
      </c>
      <c r="E259" s="35">
        <v>374.9</v>
      </c>
      <c r="F259" s="35">
        <v>30330833.33</v>
      </c>
      <c r="G259" s="35">
        <v>17440981.9</v>
      </c>
      <c r="H259" s="35">
        <v>143919.26</v>
      </c>
      <c r="I259" s="35">
        <v>12745932.17</v>
      </c>
      <c r="J259" s="35">
        <v>0</v>
      </c>
      <c r="K259" s="43">
        <v>45657</v>
      </c>
    </row>
    <row r="260" spans="1:11" s="39" customFormat="1" ht="15.75">
      <c r="A260" s="40"/>
      <c r="B260" s="34" t="s">
        <v>27</v>
      </c>
      <c r="C260" s="33">
        <v>23</v>
      </c>
      <c r="D260" s="33">
        <v>7</v>
      </c>
      <c r="E260" s="35">
        <v>172.4</v>
      </c>
      <c r="F260" s="35">
        <v>17946589.6</v>
      </c>
      <c r="G260" s="35">
        <v>10815769.14</v>
      </c>
      <c r="H260" s="35">
        <v>109851.06</v>
      </c>
      <c r="I260" s="35">
        <v>7020969.4</v>
      </c>
      <c r="J260" s="35">
        <v>0</v>
      </c>
      <c r="K260" s="43">
        <v>45657</v>
      </c>
    </row>
    <row r="261" spans="1:11" s="39" customFormat="1" ht="15.75">
      <c r="A261" s="40">
        <v>1</v>
      </c>
      <c r="B261" s="34" t="s">
        <v>224</v>
      </c>
      <c r="C261" s="33">
        <v>10</v>
      </c>
      <c r="D261" s="33">
        <v>4</v>
      </c>
      <c r="E261" s="35">
        <v>134.7</v>
      </c>
      <c r="F261" s="35">
        <v>9685368.95</v>
      </c>
      <c r="G261" s="35">
        <v>8018358.3</v>
      </c>
      <c r="H261" s="35">
        <v>81081.5</v>
      </c>
      <c r="I261" s="35">
        <v>1585929.15</v>
      </c>
      <c r="J261" s="35">
        <v>0</v>
      </c>
      <c r="K261" s="43">
        <v>45657</v>
      </c>
    </row>
    <row r="262" spans="1:11" s="39" customFormat="1" ht="15.75">
      <c r="A262" s="40"/>
      <c r="B262" s="34" t="s">
        <v>137</v>
      </c>
      <c r="C262" s="33">
        <v>36</v>
      </c>
      <c r="D262" s="33">
        <v>21</v>
      </c>
      <c r="E262" s="35">
        <v>736.6</v>
      </c>
      <c r="F262" s="35">
        <v>52746594.1</v>
      </c>
      <c r="G262" s="35">
        <v>27808069.13</v>
      </c>
      <c r="H262" s="35">
        <v>253029.07</v>
      </c>
      <c r="I262" s="35">
        <v>24685495.9</v>
      </c>
      <c r="J262" s="35">
        <v>0</v>
      </c>
      <c r="K262" s="43">
        <v>45657</v>
      </c>
    </row>
    <row r="263" spans="1:11" s="39" customFormat="1" ht="15.75">
      <c r="A263" s="40"/>
      <c r="B263" s="34" t="s">
        <v>30</v>
      </c>
      <c r="C263" s="33">
        <v>2</v>
      </c>
      <c r="D263" s="33">
        <v>1</v>
      </c>
      <c r="E263" s="35">
        <v>52.4</v>
      </c>
      <c r="F263" s="35">
        <v>2310999.9999999995</v>
      </c>
      <c r="G263" s="35">
        <v>2109952.55</v>
      </c>
      <c r="H263" s="35">
        <v>21312.65</v>
      </c>
      <c r="I263" s="35">
        <v>179734.8</v>
      </c>
      <c r="J263" s="35">
        <v>0</v>
      </c>
      <c r="K263" s="43">
        <v>45657</v>
      </c>
    </row>
    <row r="264" spans="1:11" s="39" customFormat="1" ht="15.75">
      <c r="A264" s="40"/>
      <c r="B264" s="34" t="s">
        <v>255</v>
      </c>
      <c r="C264" s="33">
        <v>2</v>
      </c>
      <c r="D264" s="33">
        <v>1</v>
      </c>
      <c r="E264" s="35">
        <v>50.3</v>
      </c>
      <c r="F264" s="35">
        <v>3960000</v>
      </c>
      <c r="G264" s="35">
        <v>2275480.47</v>
      </c>
      <c r="H264" s="35">
        <v>2985.66</v>
      </c>
      <c r="I264" s="35">
        <v>1681533.87</v>
      </c>
      <c r="J264" s="35">
        <v>0</v>
      </c>
      <c r="K264" s="43">
        <v>45657</v>
      </c>
    </row>
    <row r="265" spans="1:11" s="39" customFormat="1" ht="15.75">
      <c r="A265" s="40"/>
      <c r="B265" s="34" t="s">
        <v>66</v>
      </c>
      <c r="C265" s="33">
        <v>2</v>
      </c>
      <c r="D265" s="33">
        <v>2</v>
      </c>
      <c r="E265" s="35">
        <v>64</v>
      </c>
      <c r="F265" s="35">
        <v>4933000</v>
      </c>
      <c r="G265" s="35">
        <v>4078813.36</v>
      </c>
      <c r="H265" s="35">
        <v>11627.74</v>
      </c>
      <c r="I265" s="35">
        <v>842558.9</v>
      </c>
      <c r="J265" s="35">
        <v>0</v>
      </c>
      <c r="K265" s="43">
        <v>45657</v>
      </c>
    </row>
    <row r="266" spans="1:11" s="39" customFormat="1" ht="15.75">
      <c r="A266" s="40"/>
      <c r="B266" s="34" t="s">
        <v>54</v>
      </c>
      <c r="C266" s="33">
        <v>1</v>
      </c>
      <c r="D266" s="33">
        <v>1</v>
      </c>
      <c r="E266" s="35">
        <v>22.3</v>
      </c>
      <c r="F266" s="35">
        <v>1842000</v>
      </c>
      <c r="G266" s="35">
        <v>1841999</v>
      </c>
      <c r="H266" s="35">
        <v>1</v>
      </c>
      <c r="I266" s="35">
        <v>0</v>
      </c>
      <c r="J266" s="35">
        <v>0</v>
      </c>
      <c r="K266" s="43">
        <v>45657</v>
      </c>
    </row>
    <row r="267" spans="1:11" s="39" customFormat="1" ht="15.75">
      <c r="A267" s="40"/>
      <c r="B267" s="34" t="s">
        <v>254</v>
      </c>
      <c r="C267" s="33">
        <v>25</v>
      </c>
      <c r="D267" s="33">
        <v>8</v>
      </c>
      <c r="E267" s="35">
        <v>387.6</v>
      </c>
      <c r="F267" s="35">
        <v>23291200</v>
      </c>
      <c r="G267" s="35">
        <v>16544972.93</v>
      </c>
      <c r="H267" s="35">
        <v>168372.67</v>
      </c>
      <c r="I267" s="35">
        <v>6577854.4</v>
      </c>
      <c r="J267" s="35">
        <v>0</v>
      </c>
      <c r="K267" s="43">
        <v>45657</v>
      </c>
    </row>
    <row r="268" spans="1:11" s="39" customFormat="1" ht="15.75">
      <c r="A268" s="40"/>
      <c r="B268" s="34" t="s">
        <v>223</v>
      </c>
      <c r="C268" s="33">
        <v>18</v>
      </c>
      <c r="D268" s="33">
        <v>8</v>
      </c>
      <c r="E268" s="35">
        <v>221.9</v>
      </c>
      <c r="F268" s="35">
        <v>16666650</v>
      </c>
      <c r="G268" s="35">
        <v>9778658.3</v>
      </c>
      <c r="H268" s="35">
        <v>80887.8</v>
      </c>
      <c r="I268" s="35">
        <v>6807103.9</v>
      </c>
      <c r="J268" s="35">
        <v>0</v>
      </c>
      <c r="K268" s="43">
        <v>45657</v>
      </c>
    </row>
    <row r="269" spans="1:13" s="39" customFormat="1" ht="15.75">
      <c r="A269" s="33"/>
      <c r="B269" s="34" t="s">
        <v>100</v>
      </c>
      <c r="C269" s="33">
        <v>27</v>
      </c>
      <c r="D269" s="33">
        <v>12</v>
      </c>
      <c r="E269" s="35">
        <v>466.4</v>
      </c>
      <c r="F269" s="35">
        <v>30068642.68</v>
      </c>
      <c r="G269" s="35">
        <v>20254967.01</v>
      </c>
      <c r="H269" s="35">
        <v>205228.99</v>
      </c>
      <c r="I269" s="35">
        <v>9608446.68</v>
      </c>
      <c r="J269" s="35">
        <v>0</v>
      </c>
      <c r="K269" s="43">
        <v>45657</v>
      </c>
      <c r="M269" s="44"/>
    </row>
    <row r="270" spans="1:14" s="39" customFormat="1" ht="15.75">
      <c r="A270" s="33"/>
      <c r="B270" s="34" t="s">
        <v>101</v>
      </c>
      <c r="C270" s="33">
        <v>21</v>
      </c>
      <c r="D270" s="33">
        <v>11</v>
      </c>
      <c r="E270" s="35">
        <v>468.3</v>
      </c>
      <c r="F270" s="35">
        <v>29264299.9</v>
      </c>
      <c r="G270" s="35">
        <v>19762953.26</v>
      </c>
      <c r="H270" s="35">
        <v>139548.52</v>
      </c>
      <c r="I270" s="35">
        <v>9361798.12</v>
      </c>
      <c r="J270" s="35">
        <v>0</v>
      </c>
      <c r="K270" s="43">
        <v>45657</v>
      </c>
      <c r="N270" s="44"/>
    </row>
    <row r="271" spans="1:11" s="39" customFormat="1" ht="15.75">
      <c r="A271" s="33" t="e">
        <f>#REF!+1</f>
        <v>#REF!</v>
      </c>
      <c r="B271" s="34" t="s">
        <v>176</v>
      </c>
      <c r="C271" s="33">
        <v>34</v>
      </c>
      <c r="D271" s="33">
        <v>12</v>
      </c>
      <c r="E271" s="35">
        <v>478.1</v>
      </c>
      <c r="F271" s="35">
        <v>29841706.36</v>
      </c>
      <c r="G271" s="35">
        <v>19376671.91</v>
      </c>
      <c r="H271" s="35">
        <v>163655.48</v>
      </c>
      <c r="I271" s="35">
        <v>10301378.97</v>
      </c>
      <c r="J271" s="35">
        <v>0</v>
      </c>
      <c r="K271" s="43">
        <v>45657</v>
      </c>
    </row>
    <row r="272" spans="1:11" s="39" customFormat="1" ht="15.75">
      <c r="A272" s="33"/>
      <c r="B272" s="34" t="s">
        <v>179</v>
      </c>
      <c r="C272" s="33">
        <v>11</v>
      </c>
      <c r="D272" s="33">
        <v>6</v>
      </c>
      <c r="E272" s="35">
        <v>207.2</v>
      </c>
      <c r="F272" s="35">
        <v>16203275.96</v>
      </c>
      <c r="G272" s="35">
        <v>9708125.75</v>
      </c>
      <c r="H272" s="35">
        <v>73133.97</v>
      </c>
      <c r="I272" s="35">
        <v>6422016.24</v>
      </c>
      <c r="J272" s="35">
        <v>0</v>
      </c>
      <c r="K272" s="43">
        <v>45657</v>
      </c>
    </row>
    <row r="273" spans="1:11" s="39" customFormat="1" ht="15.75">
      <c r="A273" s="33"/>
      <c r="B273" s="34" t="s">
        <v>69</v>
      </c>
      <c r="C273" s="33">
        <v>12</v>
      </c>
      <c r="D273" s="33">
        <v>4</v>
      </c>
      <c r="E273" s="35">
        <v>174.8</v>
      </c>
      <c r="F273" s="35">
        <v>12822916.669999998</v>
      </c>
      <c r="G273" s="35">
        <v>7162931.02</v>
      </c>
      <c r="H273" s="35">
        <v>72795.68</v>
      </c>
      <c r="I273" s="35">
        <v>5587189.97</v>
      </c>
      <c r="J273" s="35">
        <v>0</v>
      </c>
      <c r="K273" s="43">
        <v>45657</v>
      </c>
    </row>
    <row r="274" spans="1:11" s="39" customFormat="1" ht="15.75">
      <c r="A274" s="33"/>
      <c r="B274" s="34" t="s">
        <v>198</v>
      </c>
      <c r="C274" s="33">
        <v>80</v>
      </c>
      <c r="D274" s="33">
        <v>25</v>
      </c>
      <c r="E274" s="35">
        <v>670.8</v>
      </c>
      <c r="F274" s="35">
        <v>59713238.56</v>
      </c>
      <c r="G274" s="35">
        <v>36615656.53</v>
      </c>
      <c r="H274" s="35">
        <v>370955.79</v>
      </c>
      <c r="I274" s="35">
        <v>22726626.24</v>
      </c>
      <c r="J274" s="35">
        <v>0</v>
      </c>
      <c r="K274" s="43">
        <v>45657</v>
      </c>
    </row>
    <row r="275" spans="1:11" s="39" customFormat="1" ht="15.75">
      <c r="A275" s="33"/>
      <c r="B275" s="34" t="s">
        <v>244</v>
      </c>
      <c r="C275" s="33">
        <v>27</v>
      </c>
      <c r="D275" s="33">
        <v>8</v>
      </c>
      <c r="E275" s="35">
        <v>253.5</v>
      </c>
      <c r="F275" s="35">
        <v>19742671.33</v>
      </c>
      <c r="G275" s="35">
        <v>18792561.81</v>
      </c>
      <c r="H275" s="35">
        <v>111818.57</v>
      </c>
      <c r="I275" s="35">
        <v>838290.95</v>
      </c>
      <c r="J275" s="35">
        <v>0</v>
      </c>
      <c r="K275" s="43">
        <v>45657</v>
      </c>
    </row>
    <row r="276" spans="1:11" s="39" customFormat="1" ht="15.75">
      <c r="A276" s="33"/>
      <c r="B276" s="34" t="s">
        <v>70</v>
      </c>
      <c r="C276" s="33">
        <v>35</v>
      </c>
      <c r="D276" s="33">
        <v>11</v>
      </c>
      <c r="E276" s="35">
        <v>482.5</v>
      </c>
      <c r="F276" s="35">
        <v>27565568.8</v>
      </c>
      <c r="G276" s="35">
        <v>22121152.34</v>
      </c>
      <c r="H276" s="35">
        <v>207542.86</v>
      </c>
      <c r="I276" s="35">
        <v>5236873.6</v>
      </c>
      <c r="J276" s="35">
        <v>0</v>
      </c>
      <c r="K276" s="43">
        <v>45657</v>
      </c>
    </row>
    <row r="277" spans="1:11" s="42" customFormat="1" ht="15.75">
      <c r="A277" s="23"/>
      <c r="B277" s="41" t="s">
        <v>103</v>
      </c>
      <c r="C277" s="23">
        <v>22</v>
      </c>
      <c r="D277" s="23">
        <v>8</v>
      </c>
      <c r="E277" s="38">
        <v>454.4</v>
      </c>
      <c r="F277" s="35">
        <v>32241509.93</v>
      </c>
      <c r="G277" s="38">
        <v>8051537.04</v>
      </c>
      <c r="H277" s="38">
        <v>67897.32</v>
      </c>
      <c r="I277" s="38">
        <v>24122075.57</v>
      </c>
      <c r="J277" s="38">
        <v>0</v>
      </c>
      <c r="K277" s="43">
        <v>45657</v>
      </c>
    </row>
    <row r="278" spans="1:11" s="39" customFormat="1" ht="15.75">
      <c r="A278" s="33"/>
      <c r="B278" s="34" t="s">
        <v>71</v>
      </c>
      <c r="C278" s="33">
        <v>13</v>
      </c>
      <c r="D278" s="33">
        <v>5</v>
      </c>
      <c r="E278" s="35">
        <v>391.2</v>
      </c>
      <c r="F278" s="35">
        <v>20874906.27</v>
      </c>
      <c r="G278" s="35">
        <v>15298604.3</v>
      </c>
      <c r="H278" s="35">
        <v>155120.28</v>
      </c>
      <c r="I278" s="35">
        <v>5421181.69</v>
      </c>
      <c r="J278" s="35">
        <v>0</v>
      </c>
      <c r="K278" s="43">
        <v>45657</v>
      </c>
    </row>
    <row r="279" spans="1:11" s="39" customFormat="1" ht="15.75">
      <c r="A279" s="33"/>
      <c r="B279" s="34" t="s">
        <v>72</v>
      </c>
      <c r="C279" s="33">
        <v>33</v>
      </c>
      <c r="D279" s="33">
        <v>12</v>
      </c>
      <c r="E279" s="35">
        <v>437.45</v>
      </c>
      <c r="F279" s="35">
        <v>32504773.19</v>
      </c>
      <c r="G279" s="35">
        <v>24344353.6</v>
      </c>
      <c r="H279" s="35">
        <v>243860.8</v>
      </c>
      <c r="I279" s="35">
        <v>7916558.79</v>
      </c>
      <c r="J279" s="35">
        <v>0</v>
      </c>
      <c r="K279" s="43">
        <v>45657</v>
      </c>
    </row>
    <row r="280" spans="1:11" s="39" customFormat="1" ht="15.75">
      <c r="A280" s="33"/>
      <c r="B280" s="34" t="s">
        <v>245</v>
      </c>
      <c r="C280" s="33">
        <v>26</v>
      </c>
      <c r="D280" s="33">
        <v>8</v>
      </c>
      <c r="E280" s="35">
        <v>566.5</v>
      </c>
      <c r="F280" s="35">
        <v>39898773.41</v>
      </c>
      <c r="G280" s="35">
        <v>33943903</v>
      </c>
      <c r="H280" s="35">
        <v>276886.75</v>
      </c>
      <c r="I280" s="35">
        <v>5677983.66</v>
      </c>
      <c r="J280" s="35">
        <v>0</v>
      </c>
      <c r="K280" s="43">
        <v>45657</v>
      </c>
    </row>
    <row r="281" spans="1:11" s="39" customFormat="1" ht="15.75">
      <c r="A281" s="33"/>
      <c r="B281" s="34" t="s">
        <v>73</v>
      </c>
      <c r="C281" s="33">
        <v>31</v>
      </c>
      <c r="D281" s="33">
        <v>10</v>
      </c>
      <c r="E281" s="35">
        <v>460.75</v>
      </c>
      <c r="F281" s="35">
        <v>32413313.32</v>
      </c>
      <c r="G281" s="35">
        <v>14504186.99</v>
      </c>
      <c r="H281" s="35">
        <v>144429.99</v>
      </c>
      <c r="I281" s="35">
        <v>17764696.34</v>
      </c>
      <c r="J281" s="35">
        <v>0</v>
      </c>
      <c r="K281" s="43">
        <v>45657</v>
      </c>
    </row>
    <row r="282" spans="1:11" s="39" customFormat="1" ht="15.75">
      <c r="A282" s="33"/>
      <c r="B282" s="34" t="s">
        <v>74</v>
      </c>
      <c r="C282" s="33">
        <v>21</v>
      </c>
      <c r="D282" s="33">
        <v>7</v>
      </c>
      <c r="E282" s="35">
        <v>293.65</v>
      </c>
      <c r="F282" s="35">
        <v>18423880.8</v>
      </c>
      <c r="G282" s="35">
        <v>15371209.28</v>
      </c>
      <c r="H282" s="35">
        <v>120996.87</v>
      </c>
      <c r="I282" s="35">
        <v>2931674.65</v>
      </c>
      <c r="J282" s="35">
        <v>0</v>
      </c>
      <c r="K282" s="43">
        <v>45657</v>
      </c>
    </row>
    <row r="283" spans="1:11" s="39" customFormat="1" ht="15.75">
      <c r="A283" s="33"/>
      <c r="B283" s="34" t="s">
        <v>246</v>
      </c>
      <c r="C283" s="33">
        <v>7</v>
      </c>
      <c r="D283" s="33">
        <v>3</v>
      </c>
      <c r="E283" s="35">
        <v>61.3</v>
      </c>
      <c r="F283" s="35">
        <v>4699000</v>
      </c>
      <c r="G283" s="35">
        <v>2832923.04</v>
      </c>
      <c r="H283" s="35">
        <v>28689.66</v>
      </c>
      <c r="I283" s="35">
        <v>1837387.3</v>
      </c>
      <c r="J283" s="35">
        <v>0</v>
      </c>
      <c r="K283" s="43">
        <v>45657</v>
      </c>
    </row>
    <row r="284" spans="1:11" s="39" customFormat="1" ht="15.75">
      <c r="A284" s="33"/>
      <c r="B284" s="34" t="s">
        <v>184</v>
      </c>
      <c r="C284" s="33">
        <v>4</v>
      </c>
      <c r="D284" s="33">
        <v>1</v>
      </c>
      <c r="E284" s="35">
        <v>38.3</v>
      </c>
      <c r="F284" s="35">
        <v>3017364.89</v>
      </c>
      <c r="G284" s="35">
        <v>2479582.22</v>
      </c>
      <c r="H284" s="35">
        <v>25046.28</v>
      </c>
      <c r="I284" s="35">
        <v>512736.39</v>
      </c>
      <c r="J284" s="35">
        <v>0</v>
      </c>
      <c r="K284" s="43">
        <v>45657</v>
      </c>
    </row>
    <row r="285" spans="1:11" s="39" customFormat="1" ht="15.75">
      <c r="A285" s="33"/>
      <c r="B285" s="34" t="s">
        <v>188</v>
      </c>
      <c r="C285" s="33">
        <v>3</v>
      </c>
      <c r="D285" s="33">
        <v>1</v>
      </c>
      <c r="E285" s="35">
        <v>38.1</v>
      </c>
      <c r="F285" s="35">
        <v>3280000</v>
      </c>
      <c r="G285" s="35">
        <v>2466634.01</v>
      </c>
      <c r="H285" s="35">
        <v>24915.49</v>
      </c>
      <c r="I285" s="35">
        <v>788450.5</v>
      </c>
      <c r="J285" s="35">
        <v>0</v>
      </c>
      <c r="K285" s="43">
        <v>45657</v>
      </c>
    </row>
    <row r="286" spans="1:11" s="39" customFormat="1" ht="15.75">
      <c r="A286" s="33"/>
      <c r="B286" s="34" t="s">
        <v>104</v>
      </c>
      <c r="C286" s="33">
        <v>20</v>
      </c>
      <c r="D286" s="33">
        <v>13</v>
      </c>
      <c r="E286" s="35">
        <v>337.4</v>
      </c>
      <c r="F286" s="35">
        <v>23058410</v>
      </c>
      <c r="G286" s="35">
        <v>14919628.7</v>
      </c>
      <c r="H286" s="35">
        <v>151459.9</v>
      </c>
      <c r="I286" s="35">
        <v>7987321.4</v>
      </c>
      <c r="J286" s="35">
        <v>0</v>
      </c>
      <c r="K286" s="43">
        <v>45657</v>
      </c>
    </row>
    <row r="287" spans="1:11" s="39" customFormat="1" ht="15.75">
      <c r="A287" s="33"/>
      <c r="B287" s="34" t="s">
        <v>105</v>
      </c>
      <c r="C287" s="33">
        <v>26</v>
      </c>
      <c r="D287" s="33">
        <v>13</v>
      </c>
      <c r="E287" s="35">
        <v>391.8</v>
      </c>
      <c r="F287" s="35">
        <v>25829000</v>
      </c>
      <c r="G287" s="35">
        <v>15548900.19</v>
      </c>
      <c r="H287" s="35">
        <v>157333.51</v>
      </c>
      <c r="I287" s="35">
        <v>10122766.3</v>
      </c>
      <c r="J287" s="35">
        <v>0</v>
      </c>
      <c r="K287" s="43">
        <v>45657</v>
      </c>
    </row>
    <row r="288" spans="1:11" s="39" customFormat="1" ht="15.75">
      <c r="A288" s="33"/>
      <c r="B288" s="34" t="s">
        <v>75</v>
      </c>
      <c r="C288" s="33">
        <v>17</v>
      </c>
      <c r="D288" s="33">
        <v>13</v>
      </c>
      <c r="E288" s="35">
        <v>405.35</v>
      </c>
      <c r="F288" s="35">
        <v>21793228.58</v>
      </c>
      <c r="G288" s="35">
        <v>16380609.8</v>
      </c>
      <c r="H288" s="35">
        <v>166667.19</v>
      </c>
      <c r="I288" s="35">
        <v>5245951.59</v>
      </c>
      <c r="J288" s="35">
        <v>0</v>
      </c>
      <c r="K288" s="43">
        <v>45657</v>
      </c>
    </row>
    <row r="289" spans="1:11" s="39" customFormat="1" ht="15.75">
      <c r="A289" s="33"/>
      <c r="B289" s="34" t="s">
        <v>49</v>
      </c>
      <c r="C289" s="33">
        <v>1</v>
      </c>
      <c r="D289" s="33">
        <v>1</v>
      </c>
      <c r="E289" s="35">
        <v>17.6</v>
      </c>
      <c r="F289" s="35">
        <v>1098771.3199999998</v>
      </c>
      <c r="G289" s="35">
        <v>708686.35</v>
      </c>
      <c r="H289" s="35">
        <v>7158.45</v>
      </c>
      <c r="I289" s="35">
        <v>382926.52</v>
      </c>
      <c r="J289" s="35">
        <v>0</v>
      </c>
      <c r="K289" s="43">
        <v>45657</v>
      </c>
    </row>
    <row r="290" spans="1:11" s="39" customFormat="1" ht="15.75">
      <c r="A290" s="33"/>
      <c r="B290" s="34" t="s">
        <v>50</v>
      </c>
      <c r="C290" s="33">
        <v>2</v>
      </c>
      <c r="D290" s="33">
        <v>1</v>
      </c>
      <c r="E290" s="35">
        <v>33.2</v>
      </c>
      <c r="F290" s="35">
        <v>2361428.5700000003</v>
      </c>
      <c r="G290" s="35">
        <v>1336703.75</v>
      </c>
      <c r="H290" s="35">
        <v>13639.85</v>
      </c>
      <c r="I290" s="35">
        <v>1011084.97</v>
      </c>
      <c r="J290" s="35">
        <v>0</v>
      </c>
      <c r="K290" s="43">
        <v>45657</v>
      </c>
    </row>
    <row r="291" spans="1:11" s="39" customFormat="1" ht="15.75">
      <c r="A291" s="33"/>
      <c r="B291" s="34" t="s">
        <v>177</v>
      </c>
      <c r="C291" s="33">
        <v>4</v>
      </c>
      <c r="D291" s="33">
        <v>2</v>
      </c>
      <c r="E291" s="35">
        <v>47</v>
      </c>
      <c r="F291" s="35">
        <v>4213250</v>
      </c>
      <c r="G291" s="35">
        <v>2839275.67</v>
      </c>
      <c r="H291" s="35">
        <v>28761.73</v>
      </c>
      <c r="I291" s="35">
        <v>1345212.6</v>
      </c>
      <c r="J291" s="35">
        <v>0</v>
      </c>
      <c r="K291" s="43">
        <v>45657</v>
      </c>
    </row>
    <row r="292" spans="1:11" s="39" customFormat="1" ht="15.75">
      <c r="A292" s="33" t="e">
        <f>#REF!+1</f>
        <v>#REF!</v>
      </c>
      <c r="B292" s="34" t="s">
        <v>59</v>
      </c>
      <c r="C292" s="33">
        <v>1</v>
      </c>
      <c r="D292" s="33">
        <v>1</v>
      </c>
      <c r="E292" s="35">
        <v>45.8</v>
      </c>
      <c r="F292" s="35">
        <v>1650625</v>
      </c>
      <c r="G292" s="35">
        <v>1634118.75</v>
      </c>
      <c r="H292" s="35">
        <v>16506.25</v>
      </c>
      <c r="I292" s="35">
        <v>0</v>
      </c>
      <c r="J292" s="35">
        <v>0</v>
      </c>
      <c r="K292" s="43">
        <v>45657</v>
      </c>
    </row>
    <row r="293" spans="1:11" s="39" customFormat="1" ht="15.75">
      <c r="A293" s="33"/>
      <c r="B293" s="34" t="s">
        <v>189</v>
      </c>
      <c r="C293" s="33">
        <v>1</v>
      </c>
      <c r="D293" s="33">
        <v>1</v>
      </c>
      <c r="E293" s="35">
        <v>18.3</v>
      </c>
      <c r="F293" s="35">
        <v>2709000</v>
      </c>
      <c r="G293" s="35">
        <v>1138363.58</v>
      </c>
      <c r="H293" s="35">
        <v>11498.62</v>
      </c>
      <c r="I293" s="35">
        <v>1559137.8</v>
      </c>
      <c r="J293" s="35">
        <v>0</v>
      </c>
      <c r="K293" s="43">
        <v>45657</v>
      </c>
    </row>
    <row r="294" spans="1:11" s="39" customFormat="1" ht="15.75">
      <c r="A294" s="33"/>
      <c r="B294" s="34" t="s">
        <v>106</v>
      </c>
      <c r="C294" s="33">
        <v>15</v>
      </c>
      <c r="D294" s="33">
        <v>8</v>
      </c>
      <c r="E294" s="35">
        <v>288.1</v>
      </c>
      <c r="F294" s="35">
        <f>G294+H294+I294</f>
        <v>19468487.240000002</v>
      </c>
      <c r="G294" s="35">
        <v>13385477.55</v>
      </c>
      <c r="H294" s="35">
        <v>135776.25</v>
      </c>
      <c r="I294" s="35">
        <v>5947233.44</v>
      </c>
      <c r="J294" s="35">
        <v>0</v>
      </c>
      <c r="K294" s="43">
        <v>45657</v>
      </c>
    </row>
    <row r="295" spans="1:11" s="39" customFormat="1" ht="15.75">
      <c r="A295" s="33"/>
      <c r="B295" s="34" t="s">
        <v>107</v>
      </c>
      <c r="C295" s="33">
        <v>15</v>
      </c>
      <c r="D295" s="33">
        <v>8</v>
      </c>
      <c r="E295" s="35">
        <v>224.1</v>
      </c>
      <c r="F295" s="35">
        <v>15643000</v>
      </c>
      <c r="G295" s="35">
        <v>11831014.57</v>
      </c>
      <c r="H295" s="35">
        <v>82449.33</v>
      </c>
      <c r="I295" s="35">
        <v>3729536.1</v>
      </c>
      <c r="J295" s="35">
        <v>0</v>
      </c>
      <c r="K295" s="43">
        <v>45657</v>
      </c>
    </row>
    <row r="296" spans="1:11" s="39" customFormat="1" ht="15.75">
      <c r="A296" s="33" t="e">
        <f>A292+1</f>
        <v>#REF!</v>
      </c>
      <c r="B296" s="34" t="s">
        <v>195</v>
      </c>
      <c r="C296" s="33">
        <v>45</v>
      </c>
      <c r="D296" s="33">
        <v>20</v>
      </c>
      <c r="E296" s="35">
        <v>330.2</v>
      </c>
      <c r="F296" s="35">
        <f>G296+H296+I296</f>
        <v>29829177.96</v>
      </c>
      <c r="G296" s="35">
        <v>18851872.87</v>
      </c>
      <c r="H296" s="35">
        <v>190693.52</v>
      </c>
      <c r="I296" s="35">
        <v>10786611.57</v>
      </c>
      <c r="J296" s="35">
        <v>0</v>
      </c>
      <c r="K296" s="43">
        <v>45657</v>
      </c>
    </row>
    <row r="297" spans="1:11" s="39" customFormat="1" ht="15.75">
      <c r="A297" s="33"/>
      <c r="B297" s="34" t="s">
        <v>112</v>
      </c>
      <c r="C297" s="33">
        <v>49</v>
      </c>
      <c r="D297" s="33">
        <v>16</v>
      </c>
      <c r="E297" s="35">
        <v>719.4</v>
      </c>
      <c r="F297" s="35">
        <v>48694750</v>
      </c>
      <c r="G297" s="35">
        <v>31256170.61</v>
      </c>
      <c r="H297" s="35">
        <v>317593.99</v>
      </c>
      <c r="I297" s="35">
        <v>17120985.4</v>
      </c>
      <c r="J297" s="35">
        <v>0</v>
      </c>
      <c r="K297" s="43">
        <v>45657</v>
      </c>
    </row>
    <row r="298" spans="1:11" s="39" customFormat="1" ht="15.75">
      <c r="A298" s="33"/>
      <c r="B298" s="34" t="s">
        <v>113</v>
      </c>
      <c r="C298" s="33">
        <v>4</v>
      </c>
      <c r="D298" s="33">
        <v>1</v>
      </c>
      <c r="E298" s="35">
        <v>53.8</v>
      </c>
      <c r="F298" s="35">
        <v>4418000</v>
      </c>
      <c r="G298" s="35">
        <v>3483068.49</v>
      </c>
      <c r="H298" s="35">
        <v>35182.51</v>
      </c>
      <c r="I298" s="35">
        <v>899749</v>
      </c>
      <c r="J298" s="35">
        <v>0</v>
      </c>
      <c r="K298" s="43">
        <v>45657</v>
      </c>
    </row>
    <row r="299" spans="1:11" s="39" customFormat="1" ht="15.75">
      <c r="A299" s="33"/>
      <c r="B299" s="34" t="s">
        <v>33</v>
      </c>
      <c r="C299" s="33">
        <v>2</v>
      </c>
      <c r="D299" s="33">
        <v>1</v>
      </c>
      <c r="E299" s="35">
        <v>15.1</v>
      </c>
      <c r="F299" s="35">
        <v>1958000</v>
      </c>
      <c r="G299" s="35">
        <v>977589.86</v>
      </c>
      <c r="H299" s="35">
        <v>9874.64</v>
      </c>
      <c r="I299" s="35">
        <v>970535.5</v>
      </c>
      <c r="J299" s="35">
        <v>0</v>
      </c>
      <c r="K299" s="43">
        <v>45657</v>
      </c>
    </row>
    <row r="300" spans="1:11" s="39" customFormat="1" ht="15.75">
      <c r="A300" s="33"/>
      <c r="B300" s="34" t="s">
        <v>55</v>
      </c>
      <c r="C300" s="33">
        <v>2</v>
      </c>
      <c r="D300" s="33">
        <v>1</v>
      </c>
      <c r="E300" s="35">
        <v>19.5</v>
      </c>
      <c r="F300" s="35">
        <v>1795546.24</v>
      </c>
      <c r="G300" s="35">
        <v>785112.14</v>
      </c>
      <c r="H300" s="35">
        <v>8011.36</v>
      </c>
      <c r="I300" s="35">
        <v>1002422.74</v>
      </c>
      <c r="J300" s="35">
        <v>0</v>
      </c>
      <c r="K300" s="43">
        <v>45657</v>
      </c>
    </row>
    <row r="301" spans="1:11" s="39" customFormat="1" ht="15.75">
      <c r="A301" s="33"/>
      <c r="B301" s="34" t="s">
        <v>35</v>
      </c>
      <c r="C301" s="33">
        <v>6</v>
      </c>
      <c r="D301" s="33">
        <v>2</v>
      </c>
      <c r="E301" s="35">
        <v>68.2</v>
      </c>
      <c r="F301" s="35">
        <v>6260087.88</v>
      </c>
      <c r="G301" s="35">
        <v>1370352.78</v>
      </c>
      <c r="H301" s="35">
        <v>12135.33</v>
      </c>
      <c r="I301" s="35">
        <v>4877599.77</v>
      </c>
      <c r="J301" s="35">
        <v>0</v>
      </c>
      <c r="K301" s="43">
        <v>45657</v>
      </c>
    </row>
    <row r="302" spans="1:11" s="39" customFormat="1" ht="15.75">
      <c r="A302" s="33" t="e">
        <f>A296+1</f>
        <v>#REF!</v>
      </c>
      <c r="B302" s="34" t="s">
        <v>108</v>
      </c>
      <c r="C302" s="33">
        <v>14</v>
      </c>
      <c r="D302" s="33">
        <v>3</v>
      </c>
      <c r="E302" s="35">
        <v>128.2</v>
      </c>
      <c r="F302" s="35">
        <v>7879489.32</v>
      </c>
      <c r="G302" s="35">
        <v>4985315.88</v>
      </c>
      <c r="H302" s="35">
        <v>50356.73</v>
      </c>
      <c r="I302" s="35">
        <v>2843816.71</v>
      </c>
      <c r="J302" s="35">
        <v>0</v>
      </c>
      <c r="K302" s="43">
        <v>45657</v>
      </c>
    </row>
    <row r="303" spans="1:11" s="39" customFormat="1" ht="15.75">
      <c r="A303" s="33"/>
      <c r="B303" s="34" t="s">
        <v>76</v>
      </c>
      <c r="C303" s="33">
        <v>28</v>
      </c>
      <c r="D303" s="33">
        <v>8</v>
      </c>
      <c r="E303" s="35">
        <v>336.8</v>
      </c>
      <c r="F303" s="35">
        <f>G303+H303+I303</f>
        <v>24756575.1</v>
      </c>
      <c r="G303" s="35">
        <v>14131963.23</v>
      </c>
      <c r="H303" s="35">
        <v>142899.17</v>
      </c>
      <c r="I303" s="35">
        <v>10481712.7</v>
      </c>
      <c r="J303" s="35">
        <v>0</v>
      </c>
      <c r="K303" s="43">
        <v>45657</v>
      </c>
    </row>
    <row r="304" spans="1:11" s="39" customFormat="1" ht="15.75">
      <c r="A304" s="33"/>
      <c r="B304" s="34" t="s">
        <v>77</v>
      </c>
      <c r="C304" s="33">
        <v>17</v>
      </c>
      <c r="D304" s="33">
        <v>7</v>
      </c>
      <c r="E304" s="35">
        <v>157.5</v>
      </c>
      <c r="F304" s="35">
        <v>11709710.6</v>
      </c>
      <c r="G304" s="35">
        <v>7535984.25</v>
      </c>
      <c r="H304" s="35">
        <v>76446.85</v>
      </c>
      <c r="I304" s="35">
        <v>4097279.5</v>
      </c>
      <c r="J304" s="35">
        <v>0</v>
      </c>
      <c r="K304" s="43">
        <v>45657</v>
      </c>
    </row>
    <row r="305" spans="1:11" s="39" customFormat="1" ht="15.75">
      <c r="A305" s="33" t="e">
        <f>#REF!+1</f>
        <v>#REF!</v>
      </c>
      <c r="B305" s="34" t="s">
        <v>78</v>
      </c>
      <c r="C305" s="33">
        <v>16</v>
      </c>
      <c r="D305" s="33">
        <v>10</v>
      </c>
      <c r="E305" s="35">
        <v>453.9</v>
      </c>
      <c r="F305" s="35">
        <f>G305+H305+I305</f>
        <v>26793000</v>
      </c>
      <c r="G305" s="35">
        <v>21938451.73</v>
      </c>
      <c r="H305" s="35">
        <v>172589.37</v>
      </c>
      <c r="I305" s="35">
        <v>4681958.9</v>
      </c>
      <c r="J305" s="35">
        <v>0</v>
      </c>
      <c r="K305" s="43">
        <v>45657</v>
      </c>
    </row>
    <row r="306" spans="1:11" s="39" customFormat="1" ht="15.75">
      <c r="A306" s="33"/>
      <c r="B306" s="34" t="s">
        <v>109</v>
      </c>
      <c r="C306" s="33">
        <v>20</v>
      </c>
      <c r="D306" s="33">
        <v>8</v>
      </c>
      <c r="E306" s="35">
        <v>343</v>
      </c>
      <c r="F306" s="35">
        <v>27442390.95</v>
      </c>
      <c r="G306" s="35">
        <v>21333248.39</v>
      </c>
      <c r="H306" s="35">
        <v>71547.31</v>
      </c>
      <c r="I306" s="35">
        <v>6037595.25</v>
      </c>
      <c r="J306" s="35">
        <v>0</v>
      </c>
      <c r="K306" s="43">
        <v>45657</v>
      </c>
    </row>
    <row r="307" spans="1:11" s="39" customFormat="1" ht="15.75">
      <c r="A307" s="33"/>
      <c r="B307" s="34" t="s">
        <v>167</v>
      </c>
      <c r="C307" s="33">
        <v>9</v>
      </c>
      <c r="D307" s="33">
        <v>5</v>
      </c>
      <c r="E307" s="35">
        <v>169.8</v>
      </c>
      <c r="F307" s="35">
        <v>15655500</v>
      </c>
      <c r="G307" s="35">
        <v>8772752.69</v>
      </c>
      <c r="H307" s="35">
        <v>60068.21</v>
      </c>
      <c r="I307" s="35">
        <v>6822679.1</v>
      </c>
      <c r="J307" s="35">
        <v>0</v>
      </c>
      <c r="K307" s="43">
        <v>45657</v>
      </c>
    </row>
    <row r="308" spans="1:11" s="39" customFormat="1" ht="15.75">
      <c r="A308" s="33"/>
      <c r="B308" s="34" t="s">
        <v>110</v>
      </c>
      <c r="C308" s="33">
        <v>18</v>
      </c>
      <c r="D308" s="33">
        <v>7</v>
      </c>
      <c r="E308" s="35">
        <v>209.6</v>
      </c>
      <c r="F308" s="35">
        <f>G308+H308+I308</f>
        <v>17880833.330000002</v>
      </c>
      <c r="G308" s="35">
        <v>9579291.46</v>
      </c>
      <c r="H308" s="35">
        <v>97215.24</v>
      </c>
      <c r="I308" s="35">
        <v>8204326.63</v>
      </c>
      <c r="J308" s="35">
        <v>0</v>
      </c>
      <c r="K308" s="43">
        <v>45657</v>
      </c>
    </row>
    <row r="309" spans="1:11" s="39" customFormat="1" ht="15.75">
      <c r="A309" s="33"/>
      <c r="B309" s="34" t="s">
        <v>114</v>
      </c>
      <c r="C309" s="33">
        <v>18</v>
      </c>
      <c r="D309" s="33">
        <v>10</v>
      </c>
      <c r="E309" s="35">
        <v>410.6</v>
      </c>
      <c r="F309" s="35">
        <v>28953394.44</v>
      </c>
      <c r="G309" s="35">
        <v>16668092.91</v>
      </c>
      <c r="H309" s="35">
        <v>159789.2</v>
      </c>
      <c r="I309" s="35">
        <v>12125512.33</v>
      </c>
      <c r="J309" s="35">
        <v>0</v>
      </c>
      <c r="K309" s="43">
        <v>45657</v>
      </c>
    </row>
    <row r="310" spans="1:11" s="39" customFormat="1" ht="15.75">
      <c r="A310" s="33" t="e">
        <f>A305+1</f>
        <v>#REF!</v>
      </c>
      <c r="B310" s="34" t="s">
        <v>196</v>
      </c>
      <c r="C310" s="33">
        <v>26</v>
      </c>
      <c r="D310" s="33">
        <v>14</v>
      </c>
      <c r="E310" s="35">
        <v>544.6</v>
      </c>
      <c r="F310" s="35">
        <v>35543513.18</v>
      </c>
      <c r="G310" s="35">
        <v>28534452</v>
      </c>
      <c r="H310" s="35">
        <v>241130.29</v>
      </c>
      <c r="I310" s="35">
        <v>6767930.89</v>
      </c>
      <c r="J310" s="35">
        <v>0</v>
      </c>
      <c r="K310" s="43">
        <v>45657</v>
      </c>
    </row>
    <row r="311" spans="1:11" s="39" customFormat="1" ht="15.75">
      <c r="A311" s="33"/>
      <c r="B311" s="34" t="s">
        <v>115</v>
      </c>
      <c r="C311" s="33">
        <v>1</v>
      </c>
      <c r="D311" s="33">
        <v>1</v>
      </c>
      <c r="E311" s="35">
        <v>50.5</v>
      </c>
      <c r="F311" s="35">
        <v>4634000</v>
      </c>
      <c r="G311" s="35">
        <v>3141385.83</v>
      </c>
      <c r="H311" s="35">
        <v>31731.17</v>
      </c>
      <c r="I311" s="35">
        <v>1460883</v>
      </c>
      <c r="J311" s="35">
        <v>0</v>
      </c>
      <c r="K311" s="43">
        <v>45657</v>
      </c>
    </row>
    <row r="312" spans="1:11" s="39" customFormat="1" ht="15.75">
      <c r="A312" s="33"/>
      <c r="B312" s="34" t="s">
        <v>79</v>
      </c>
      <c r="C312" s="33">
        <v>13</v>
      </c>
      <c r="D312" s="33">
        <v>6</v>
      </c>
      <c r="E312" s="35">
        <v>247.9</v>
      </c>
      <c r="F312" s="35">
        <v>14785365.75</v>
      </c>
      <c r="G312" s="35">
        <v>10861080.54</v>
      </c>
      <c r="H312" s="35">
        <v>110166.06</v>
      </c>
      <c r="I312" s="35">
        <v>3814119.15</v>
      </c>
      <c r="J312" s="35">
        <v>0</v>
      </c>
      <c r="K312" s="43">
        <v>45657</v>
      </c>
    </row>
    <row r="313" spans="1:11" s="39" customFormat="1" ht="15.75">
      <c r="A313" s="33"/>
      <c r="B313" s="34" t="s">
        <v>116</v>
      </c>
      <c r="C313" s="33">
        <v>29</v>
      </c>
      <c r="D313" s="33">
        <v>10</v>
      </c>
      <c r="E313" s="35">
        <v>550.4</v>
      </c>
      <c r="F313" s="35">
        <f>G313+H313+I313</f>
        <v>33779158.44</v>
      </c>
      <c r="G313" s="35">
        <v>22000294.77</v>
      </c>
      <c r="H313" s="35">
        <v>191484.03</v>
      </c>
      <c r="I313" s="35">
        <v>11587379.64</v>
      </c>
      <c r="J313" s="35">
        <v>0</v>
      </c>
      <c r="K313" s="43">
        <v>45657</v>
      </c>
    </row>
    <row r="314" spans="1:11" s="39" customFormat="1" ht="15.75">
      <c r="A314" s="33"/>
      <c r="B314" s="34" t="s">
        <v>117</v>
      </c>
      <c r="C314" s="33">
        <v>23</v>
      </c>
      <c r="D314" s="33">
        <v>8</v>
      </c>
      <c r="E314" s="35">
        <v>391.8</v>
      </c>
      <c r="F314" s="35">
        <v>32415574.91</v>
      </c>
      <c r="G314" s="35">
        <v>18068960.31</v>
      </c>
      <c r="H314" s="35">
        <v>31317.49</v>
      </c>
      <c r="I314" s="35">
        <v>14315297.11</v>
      </c>
      <c r="J314" s="35">
        <v>0</v>
      </c>
      <c r="K314" s="43">
        <v>45657</v>
      </c>
    </row>
    <row r="315" spans="1:11" s="39" customFormat="1" ht="15.75">
      <c r="A315" s="33"/>
      <c r="B315" s="34" t="s">
        <v>199</v>
      </c>
      <c r="C315" s="33">
        <v>32</v>
      </c>
      <c r="D315" s="33">
        <v>9</v>
      </c>
      <c r="E315" s="35">
        <v>312.8</v>
      </c>
      <c r="F315" s="35">
        <f>G315+H315+I315</f>
        <v>26415956.1</v>
      </c>
      <c r="G315" s="35">
        <v>10543995.57</v>
      </c>
      <c r="H315" s="35">
        <v>42341.43</v>
      </c>
      <c r="I315" s="35">
        <f>12368080.6+3461538.5</f>
        <v>15829619.1</v>
      </c>
      <c r="J315" s="35">
        <v>0</v>
      </c>
      <c r="K315" s="43">
        <v>45657</v>
      </c>
    </row>
    <row r="316" spans="1:11" s="39" customFormat="1" ht="15.75">
      <c r="A316" s="33"/>
      <c r="B316" s="34" t="s">
        <v>197</v>
      </c>
      <c r="C316" s="33">
        <v>16</v>
      </c>
      <c r="D316" s="33">
        <v>8</v>
      </c>
      <c r="E316" s="35">
        <v>246.1</v>
      </c>
      <c r="F316" s="35">
        <v>21456165.05</v>
      </c>
      <c r="G316" s="35">
        <v>10787762.46</v>
      </c>
      <c r="H316" s="35">
        <v>101125.94</v>
      </c>
      <c r="I316" s="35">
        <v>10567276.65</v>
      </c>
      <c r="J316" s="35">
        <v>0</v>
      </c>
      <c r="K316" s="43">
        <v>45657</v>
      </c>
    </row>
    <row r="317" spans="1:11" s="39" customFormat="1" ht="15.75">
      <c r="A317" s="33"/>
      <c r="B317" s="34" t="s">
        <v>40</v>
      </c>
      <c r="C317" s="33">
        <v>9</v>
      </c>
      <c r="D317" s="33">
        <v>2</v>
      </c>
      <c r="E317" s="35">
        <v>65.2</v>
      </c>
      <c r="F317" s="35">
        <v>5683111.1</v>
      </c>
      <c r="G317" s="35">
        <v>2613014.27</v>
      </c>
      <c r="H317" s="35">
        <v>26663.43</v>
      </c>
      <c r="I317" s="35">
        <v>3043433.4</v>
      </c>
      <c r="J317" s="35">
        <v>0</v>
      </c>
      <c r="K317" s="43">
        <v>45657</v>
      </c>
    </row>
    <row r="318" spans="1:11" s="39" customFormat="1" ht="15.75">
      <c r="A318" s="33"/>
      <c r="B318" s="34" t="s">
        <v>120</v>
      </c>
      <c r="C318" s="33">
        <v>22</v>
      </c>
      <c r="D318" s="33">
        <v>5</v>
      </c>
      <c r="E318" s="35">
        <v>256.2</v>
      </c>
      <c r="F318" s="35">
        <v>16784385.7</v>
      </c>
      <c r="G318" s="35">
        <v>12090913.36</v>
      </c>
      <c r="H318" s="35">
        <v>122771.24</v>
      </c>
      <c r="I318" s="35">
        <v>4570701.1</v>
      </c>
      <c r="J318" s="35">
        <v>0</v>
      </c>
      <c r="K318" s="43">
        <v>45657</v>
      </c>
    </row>
    <row r="319" spans="1:11" s="39" customFormat="1" ht="15.75">
      <c r="A319" s="33"/>
      <c r="B319" s="34" t="s">
        <v>226</v>
      </c>
      <c r="C319" s="33">
        <v>13</v>
      </c>
      <c r="D319" s="33">
        <v>6</v>
      </c>
      <c r="E319" s="35">
        <v>224.7</v>
      </c>
      <c r="F319" s="35">
        <v>13155508.440000001</v>
      </c>
      <c r="G319" s="35">
        <v>9315401.47</v>
      </c>
      <c r="H319" s="35">
        <v>94868.98</v>
      </c>
      <c r="I319" s="35">
        <v>3745237.99</v>
      </c>
      <c r="J319" s="35">
        <v>0</v>
      </c>
      <c r="K319" s="43">
        <v>45657</v>
      </c>
    </row>
    <row r="320" spans="1:11" s="39" customFormat="1" ht="15.75">
      <c r="A320" s="33"/>
      <c r="B320" s="34" t="s">
        <v>85</v>
      </c>
      <c r="C320" s="33">
        <v>25</v>
      </c>
      <c r="D320" s="33">
        <v>9</v>
      </c>
      <c r="E320" s="35">
        <v>358.4</v>
      </c>
      <c r="F320" s="35">
        <v>23592447.87</v>
      </c>
      <c r="G320" s="35">
        <v>15239343.26</v>
      </c>
      <c r="H320" s="35">
        <v>154783.44</v>
      </c>
      <c r="I320" s="35">
        <v>8198321.17</v>
      </c>
      <c r="J320" s="35">
        <v>0</v>
      </c>
      <c r="K320" s="43">
        <v>45657</v>
      </c>
    </row>
    <row r="321" spans="1:11" s="39" customFormat="1" ht="15.75">
      <c r="A321" s="33"/>
      <c r="B321" s="34" t="s">
        <v>86</v>
      </c>
      <c r="C321" s="33">
        <v>14</v>
      </c>
      <c r="D321" s="33">
        <v>6</v>
      </c>
      <c r="E321" s="35">
        <v>231.8</v>
      </c>
      <c r="F321" s="35">
        <f>G321+H321+I321</f>
        <v>15739715.93</v>
      </c>
      <c r="G321" s="35">
        <v>11284704.36</v>
      </c>
      <c r="H321" s="35">
        <v>114194.84</v>
      </c>
      <c r="I321" s="35">
        <v>4340816.73</v>
      </c>
      <c r="J321" s="35">
        <v>0</v>
      </c>
      <c r="K321" s="43">
        <v>45657</v>
      </c>
    </row>
    <row r="322" spans="1:11" s="39" customFormat="1" ht="15.75">
      <c r="A322" s="33"/>
      <c r="B322" s="34" t="s">
        <v>118</v>
      </c>
      <c r="C322" s="33">
        <v>23</v>
      </c>
      <c r="D322" s="33">
        <v>15</v>
      </c>
      <c r="E322" s="35">
        <v>605.3</v>
      </c>
      <c r="F322" s="35">
        <v>39668637.42</v>
      </c>
      <c r="G322" s="35">
        <v>30802225.69</v>
      </c>
      <c r="H322" s="35">
        <v>304262.53</v>
      </c>
      <c r="I322" s="35">
        <v>8562149.2</v>
      </c>
      <c r="J322" s="35">
        <v>0</v>
      </c>
      <c r="K322" s="43">
        <v>45657</v>
      </c>
    </row>
    <row r="323" spans="1:11" s="39" customFormat="1" ht="15.75">
      <c r="A323" s="33"/>
      <c r="B323" s="34" t="s">
        <v>82</v>
      </c>
      <c r="C323" s="33">
        <v>36</v>
      </c>
      <c r="D323" s="33">
        <v>12</v>
      </c>
      <c r="E323" s="35">
        <v>550.7</v>
      </c>
      <c r="F323" s="35">
        <v>34112866.96</v>
      </c>
      <c r="G323" s="35">
        <v>24352199.79</v>
      </c>
      <c r="H323" s="35">
        <v>247315.71</v>
      </c>
      <c r="I323" s="35">
        <v>9513351.46</v>
      </c>
      <c r="J323" s="35">
        <v>0</v>
      </c>
      <c r="K323" s="43">
        <v>45657</v>
      </c>
    </row>
    <row r="324" spans="1:11" s="39" customFormat="1" ht="15.75">
      <c r="A324" s="33"/>
      <c r="B324" s="34" t="s">
        <v>84</v>
      </c>
      <c r="C324" s="33">
        <v>35</v>
      </c>
      <c r="D324" s="33">
        <v>13</v>
      </c>
      <c r="E324" s="35">
        <v>594.5</v>
      </c>
      <c r="F324" s="35">
        <v>37508137.51</v>
      </c>
      <c r="G324" s="35">
        <v>25925120.72</v>
      </c>
      <c r="H324" s="35">
        <v>263385.98</v>
      </c>
      <c r="I324" s="35">
        <v>11319630.81</v>
      </c>
      <c r="J324" s="35">
        <v>0</v>
      </c>
      <c r="K324" s="43">
        <v>45657</v>
      </c>
    </row>
    <row r="325" spans="1:11" s="39" customFormat="1" ht="15.75">
      <c r="A325" s="33" t="e">
        <f>#REF!+1</f>
        <v>#REF!</v>
      </c>
      <c r="B325" s="34" t="s">
        <v>80</v>
      </c>
      <c r="C325" s="33">
        <v>20</v>
      </c>
      <c r="D325" s="33">
        <v>8</v>
      </c>
      <c r="E325" s="35">
        <v>379.5</v>
      </c>
      <c r="F325" s="35">
        <v>24304987.5</v>
      </c>
      <c r="G325" s="35">
        <v>17808307.54</v>
      </c>
      <c r="H325" s="35">
        <v>147945.46</v>
      </c>
      <c r="I325" s="35">
        <v>6348734.5</v>
      </c>
      <c r="J325" s="35">
        <v>0</v>
      </c>
      <c r="K325" s="43">
        <v>45657</v>
      </c>
    </row>
    <row r="326" spans="1:11" s="39" customFormat="1" ht="15.75">
      <c r="A326" s="33"/>
      <c r="B326" s="34" t="s">
        <v>81</v>
      </c>
      <c r="C326" s="33">
        <v>21</v>
      </c>
      <c r="D326" s="33">
        <v>12</v>
      </c>
      <c r="E326" s="35">
        <v>379</v>
      </c>
      <c r="F326" s="35">
        <f>G326+H326+I326</f>
        <v>25215941.65</v>
      </c>
      <c r="G326" s="35">
        <v>16275250.45</v>
      </c>
      <c r="H326" s="35">
        <v>146519.25</v>
      </c>
      <c r="I326" s="35">
        <v>8794171.95</v>
      </c>
      <c r="J326" s="35">
        <v>0</v>
      </c>
      <c r="K326" s="43">
        <v>45657</v>
      </c>
    </row>
    <row r="327" spans="1:11" s="39" customFormat="1" ht="15.75">
      <c r="A327" s="33"/>
      <c r="B327" s="34" t="s">
        <v>119</v>
      </c>
      <c r="C327" s="33">
        <v>39</v>
      </c>
      <c r="D327" s="33">
        <v>18</v>
      </c>
      <c r="E327" s="35">
        <v>851.3</v>
      </c>
      <c r="F327" s="35">
        <v>55538475.84</v>
      </c>
      <c r="G327" s="35">
        <v>42641967.45</v>
      </c>
      <c r="H327" s="35">
        <v>378534.3</v>
      </c>
      <c r="I327" s="35">
        <v>12517974.09</v>
      </c>
      <c r="J327" s="35">
        <v>0</v>
      </c>
      <c r="K327" s="43">
        <v>45657</v>
      </c>
    </row>
    <row r="328" spans="1:11" s="39" customFormat="1" ht="15.75">
      <c r="A328" s="33" t="e">
        <f>A325+1</f>
        <v>#REF!</v>
      </c>
      <c r="B328" s="34" t="s">
        <v>83</v>
      </c>
      <c r="C328" s="33">
        <v>23</v>
      </c>
      <c r="D328" s="33">
        <v>13</v>
      </c>
      <c r="E328" s="35">
        <v>230.4</v>
      </c>
      <c r="F328" s="35">
        <v>17807782</v>
      </c>
      <c r="G328" s="35">
        <v>8969044.14</v>
      </c>
      <c r="H328" s="35">
        <v>91237.36</v>
      </c>
      <c r="I328" s="35">
        <v>8747500.5</v>
      </c>
      <c r="J328" s="35">
        <v>0</v>
      </c>
      <c r="K328" s="43">
        <v>45657</v>
      </c>
    </row>
    <row r="329" spans="1:11" s="39" customFormat="1" ht="15.75">
      <c r="A329" s="33" t="e">
        <f>A328+1</f>
        <v>#REF!</v>
      </c>
      <c r="B329" s="34" t="s">
        <v>170</v>
      </c>
      <c r="C329" s="33">
        <v>21</v>
      </c>
      <c r="D329" s="33">
        <v>8</v>
      </c>
      <c r="E329" s="35">
        <v>375.1</v>
      </c>
      <c r="F329" s="35">
        <v>25054492.439999998</v>
      </c>
      <c r="G329" s="35">
        <v>20654321.22</v>
      </c>
      <c r="H329" s="35">
        <v>209070.68</v>
      </c>
      <c r="I329" s="35">
        <v>4191100.54</v>
      </c>
      <c r="J329" s="35">
        <v>0</v>
      </c>
      <c r="K329" s="43">
        <v>45657</v>
      </c>
    </row>
    <row r="330" spans="1:11" s="39" customFormat="1" ht="15.75">
      <c r="A330" s="33" t="e">
        <f>#REF!+1</f>
        <v>#REF!</v>
      </c>
      <c r="B330" s="34" t="s">
        <v>140</v>
      </c>
      <c r="C330" s="33">
        <v>37</v>
      </c>
      <c r="D330" s="33">
        <v>15</v>
      </c>
      <c r="E330" s="35">
        <v>576.5</v>
      </c>
      <c r="F330" s="35">
        <v>35049379.33</v>
      </c>
      <c r="G330" s="35">
        <v>25783013.77</v>
      </c>
      <c r="H330" s="35">
        <v>229604.93</v>
      </c>
      <c r="I330" s="35">
        <v>9036760.63</v>
      </c>
      <c r="J330" s="35">
        <v>0</v>
      </c>
      <c r="K330" s="43">
        <v>45657</v>
      </c>
    </row>
    <row r="331" spans="1:11" s="39" customFormat="1" ht="15.75">
      <c r="A331" s="33"/>
      <c r="B331" s="34" t="s">
        <v>138</v>
      </c>
      <c r="C331" s="33">
        <v>35</v>
      </c>
      <c r="D331" s="33">
        <v>15</v>
      </c>
      <c r="E331" s="35">
        <v>583.2</v>
      </c>
      <c r="F331" s="35">
        <f>G331+H331+I331</f>
        <v>40789207.49</v>
      </c>
      <c r="G331" s="35">
        <v>25214481.27</v>
      </c>
      <c r="H331" s="35">
        <v>241164.87</v>
      </c>
      <c r="I331" s="35">
        <v>15333561.35</v>
      </c>
      <c r="J331" s="35">
        <v>0</v>
      </c>
      <c r="K331" s="43">
        <v>45657</v>
      </c>
    </row>
    <row r="332" spans="1:11" s="39" customFormat="1" ht="15.75">
      <c r="A332" s="33"/>
      <c r="B332" s="34" t="s">
        <v>42</v>
      </c>
      <c r="C332" s="33">
        <v>1</v>
      </c>
      <c r="D332" s="33">
        <v>1</v>
      </c>
      <c r="E332" s="35">
        <v>19.4</v>
      </c>
      <c r="F332" s="35">
        <v>1323849.7200000002</v>
      </c>
      <c r="G332" s="35">
        <v>781085.93</v>
      </c>
      <c r="H332" s="35">
        <v>7970.27</v>
      </c>
      <c r="I332" s="35">
        <v>534793.52</v>
      </c>
      <c r="J332" s="35">
        <v>0</v>
      </c>
      <c r="K332" s="43">
        <v>45657</v>
      </c>
    </row>
    <row r="333" spans="1:11" s="39" customFormat="1" ht="15.75">
      <c r="A333" s="33"/>
      <c r="B333" s="34" t="s">
        <v>43</v>
      </c>
      <c r="C333" s="33">
        <v>3</v>
      </c>
      <c r="D333" s="33">
        <v>2</v>
      </c>
      <c r="E333" s="35">
        <v>34.1</v>
      </c>
      <c r="F333" s="35">
        <v>4581680</v>
      </c>
      <c r="G333" s="35">
        <v>2181773.39</v>
      </c>
      <c r="H333" s="35">
        <v>22038.11</v>
      </c>
      <c r="I333" s="35">
        <v>2377868.5</v>
      </c>
      <c r="J333" s="35">
        <v>0</v>
      </c>
      <c r="K333" s="43">
        <v>45657</v>
      </c>
    </row>
    <row r="334" spans="1:11" s="39" customFormat="1" ht="15.75">
      <c r="A334" s="33" t="e">
        <f>A330+1</f>
        <v>#REF!</v>
      </c>
      <c r="B334" s="34" t="s">
        <v>139</v>
      </c>
      <c r="C334" s="33">
        <v>13</v>
      </c>
      <c r="D334" s="33">
        <v>9</v>
      </c>
      <c r="E334" s="35">
        <v>376.2</v>
      </c>
      <c r="F334" s="35">
        <f>G334+H334+I334</f>
        <v>42988247.49</v>
      </c>
      <c r="G334" s="35">
        <v>20879133.28</v>
      </c>
      <c r="H334" s="35">
        <v>119395.92</v>
      </c>
      <c r="I334" s="35">
        <f>10451256.6+15000000.19-3461538.5</f>
        <v>21989718.29</v>
      </c>
      <c r="J334" s="35">
        <v>0</v>
      </c>
      <c r="K334" s="43">
        <v>45657</v>
      </c>
    </row>
    <row r="335" spans="1:11" s="39" customFormat="1" ht="15.75">
      <c r="A335" s="33" t="e">
        <f>A334+1</f>
        <v>#REF!</v>
      </c>
      <c r="B335" s="34" t="s">
        <v>141</v>
      </c>
      <c r="C335" s="33">
        <v>4</v>
      </c>
      <c r="D335" s="33">
        <v>3</v>
      </c>
      <c r="E335" s="35">
        <v>81.9</v>
      </c>
      <c r="F335" s="35">
        <v>7900000</v>
      </c>
      <c r="G335" s="35">
        <v>5137998.72</v>
      </c>
      <c r="H335" s="35">
        <v>51898.98</v>
      </c>
      <c r="I335" s="35">
        <v>2710102.3</v>
      </c>
      <c r="J335" s="35">
        <v>0</v>
      </c>
      <c r="K335" s="43">
        <v>45657</v>
      </c>
    </row>
    <row r="336" spans="1:11" s="39" customFormat="1" ht="15.75">
      <c r="A336" s="33" t="e">
        <f>A335+1</f>
        <v>#REF!</v>
      </c>
      <c r="B336" s="34" t="s">
        <v>174</v>
      </c>
      <c r="C336" s="33">
        <v>13</v>
      </c>
      <c r="D336" s="33">
        <v>5</v>
      </c>
      <c r="E336" s="35">
        <v>138.3</v>
      </c>
      <c r="F336" s="35">
        <v>10907700</v>
      </c>
      <c r="G336" s="35">
        <v>3887115.05</v>
      </c>
      <c r="H336" s="35">
        <v>39658.35</v>
      </c>
      <c r="I336" s="35">
        <v>6980926.6</v>
      </c>
      <c r="J336" s="35">
        <v>0</v>
      </c>
      <c r="K336" s="43">
        <v>45657</v>
      </c>
    </row>
    <row r="337" spans="1:11" s="39" customFormat="1" ht="15.75">
      <c r="A337" s="33"/>
      <c r="B337" s="34" t="s">
        <v>121</v>
      </c>
      <c r="C337" s="33">
        <v>25</v>
      </c>
      <c r="D337" s="33">
        <v>10</v>
      </c>
      <c r="E337" s="35">
        <v>267.6</v>
      </c>
      <c r="F337" s="35">
        <v>16637129.64</v>
      </c>
      <c r="G337" s="35">
        <v>12171953.58</v>
      </c>
      <c r="H337" s="35">
        <v>102394.92</v>
      </c>
      <c r="I337" s="35">
        <v>4362781.14</v>
      </c>
      <c r="J337" s="35">
        <v>0</v>
      </c>
      <c r="K337" s="43">
        <v>45657</v>
      </c>
    </row>
    <row r="338" spans="1:11" s="39" customFormat="1" ht="15.75">
      <c r="A338" s="33"/>
      <c r="B338" s="34" t="s">
        <v>122</v>
      </c>
      <c r="C338" s="33">
        <v>25</v>
      </c>
      <c r="D338" s="33">
        <v>10</v>
      </c>
      <c r="E338" s="35">
        <v>395.9</v>
      </c>
      <c r="F338" s="35">
        <v>27469971.43</v>
      </c>
      <c r="G338" s="35">
        <v>20025123.86</v>
      </c>
      <c r="H338" s="35">
        <v>194166.15</v>
      </c>
      <c r="I338" s="35">
        <v>7250681.42</v>
      </c>
      <c r="J338" s="35">
        <v>0</v>
      </c>
      <c r="K338" s="43">
        <v>45657</v>
      </c>
    </row>
    <row r="339" spans="1:11" s="39" customFormat="1" ht="15.75">
      <c r="A339" s="33"/>
      <c r="B339" s="34" t="s">
        <v>142</v>
      </c>
      <c r="C339" s="33">
        <v>38</v>
      </c>
      <c r="D339" s="33">
        <v>11</v>
      </c>
      <c r="E339" s="35">
        <v>390.9</v>
      </c>
      <c r="F339" s="35">
        <f>G339+H339+I339</f>
        <v>27557910.64</v>
      </c>
      <c r="G339" s="35">
        <v>17127242.61</v>
      </c>
      <c r="H339" s="35">
        <v>168332.6</v>
      </c>
      <c r="I339" s="35">
        <v>10262335.43</v>
      </c>
      <c r="J339" s="35">
        <v>0</v>
      </c>
      <c r="K339" s="43">
        <v>45657</v>
      </c>
    </row>
    <row r="340" spans="1:11" s="39" customFormat="1" ht="15.75">
      <c r="A340" s="33"/>
      <c r="B340" s="34" t="s">
        <v>143</v>
      </c>
      <c r="C340" s="33">
        <v>24</v>
      </c>
      <c r="D340" s="33">
        <v>8</v>
      </c>
      <c r="E340" s="35">
        <v>386.7</v>
      </c>
      <c r="F340" s="35">
        <v>25264349.98</v>
      </c>
      <c r="G340" s="35">
        <v>19294872.31</v>
      </c>
      <c r="H340" s="35">
        <v>155899.57</v>
      </c>
      <c r="I340" s="35">
        <v>5813578.1</v>
      </c>
      <c r="J340" s="35">
        <v>0</v>
      </c>
      <c r="K340" s="43">
        <v>45657</v>
      </c>
    </row>
    <row r="341" spans="1:11" s="39" customFormat="1" ht="15.75">
      <c r="A341" s="33"/>
      <c r="B341" s="34" t="s">
        <v>47</v>
      </c>
      <c r="C341" s="33">
        <v>5</v>
      </c>
      <c r="D341" s="33">
        <v>2</v>
      </c>
      <c r="E341" s="35">
        <v>45.3</v>
      </c>
      <c r="F341" s="35">
        <v>2250415.25</v>
      </c>
      <c r="G341" s="35">
        <v>1823875.9</v>
      </c>
      <c r="H341" s="35">
        <v>18611</v>
      </c>
      <c r="I341" s="35">
        <v>407928.35</v>
      </c>
      <c r="J341" s="35">
        <v>0</v>
      </c>
      <c r="K341" s="43">
        <v>45657</v>
      </c>
    </row>
    <row r="342" spans="1:11" s="39" customFormat="1" ht="15.75">
      <c r="A342" s="33"/>
      <c r="B342" s="34" t="s">
        <v>46</v>
      </c>
      <c r="C342" s="33">
        <v>7</v>
      </c>
      <c r="D342" s="33">
        <v>3</v>
      </c>
      <c r="E342" s="35">
        <v>99.9</v>
      </c>
      <c r="F342" s="35">
        <v>5602628.84</v>
      </c>
      <c r="G342" s="35">
        <v>2210214.66</v>
      </c>
      <c r="H342" s="35">
        <v>22414.18</v>
      </c>
      <c r="I342" s="35">
        <v>3370000</v>
      </c>
      <c r="J342" s="35">
        <v>0</v>
      </c>
      <c r="K342" s="43">
        <v>45657</v>
      </c>
    </row>
    <row r="343" spans="1:11" s="39" customFormat="1" ht="15.75">
      <c r="A343" s="33"/>
      <c r="B343" s="34" t="s">
        <v>52</v>
      </c>
      <c r="C343" s="33">
        <v>7</v>
      </c>
      <c r="D343" s="33">
        <v>1</v>
      </c>
      <c r="E343" s="35">
        <v>25.2</v>
      </c>
      <c r="F343" s="35">
        <v>2100000</v>
      </c>
      <c r="G343" s="35">
        <v>1631474.46</v>
      </c>
      <c r="H343" s="35">
        <v>16479.54</v>
      </c>
      <c r="I343" s="35">
        <v>452046</v>
      </c>
      <c r="J343" s="35">
        <v>0</v>
      </c>
      <c r="K343" s="43">
        <v>45657</v>
      </c>
    </row>
    <row r="344" spans="1:11" s="39" customFormat="1" ht="15.75">
      <c r="A344" s="33"/>
      <c r="B344" s="34" t="s">
        <v>171</v>
      </c>
      <c r="C344" s="33">
        <v>47</v>
      </c>
      <c r="D344" s="33">
        <v>13</v>
      </c>
      <c r="E344" s="35">
        <v>429</v>
      </c>
      <c r="F344" s="35">
        <v>30511012.08</v>
      </c>
      <c r="G344" s="35">
        <v>19746039.02</v>
      </c>
      <c r="H344" s="35">
        <v>187680.68</v>
      </c>
      <c r="I344" s="35">
        <v>10577292.38</v>
      </c>
      <c r="J344" s="35">
        <v>0</v>
      </c>
      <c r="K344" s="43">
        <v>45657</v>
      </c>
    </row>
    <row r="345" spans="1:11" s="39" customFormat="1" ht="15.75">
      <c r="A345" s="33"/>
      <c r="B345" s="34" t="s">
        <v>87</v>
      </c>
      <c r="C345" s="33">
        <v>20</v>
      </c>
      <c r="D345" s="33">
        <v>6</v>
      </c>
      <c r="E345" s="35">
        <v>215.2</v>
      </c>
      <c r="F345" s="35">
        <f>G345+H345+I345</f>
        <v>15624811.06</v>
      </c>
      <c r="G345" s="35">
        <v>11830167.64</v>
      </c>
      <c r="H345" s="35">
        <v>100061.19</v>
      </c>
      <c r="I345" s="35">
        <v>3694582.23</v>
      </c>
      <c r="J345" s="35">
        <v>0</v>
      </c>
      <c r="K345" s="43">
        <v>45657</v>
      </c>
    </row>
    <row r="346" spans="1:11" s="39" customFormat="1" ht="18" customHeight="1">
      <c r="A346" s="33" t="e">
        <f>A336+1</f>
        <v>#REF!</v>
      </c>
      <c r="B346" s="34" t="s">
        <v>168</v>
      </c>
      <c r="C346" s="33">
        <v>21</v>
      </c>
      <c r="D346" s="33">
        <v>10</v>
      </c>
      <c r="E346" s="35">
        <v>226</v>
      </c>
      <c r="F346" s="35">
        <v>17718549.95</v>
      </c>
      <c r="G346" s="35">
        <v>11993835.97</v>
      </c>
      <c r="H346" s="35">
        <v>111249.43</v>
      </c>
      <c r="I346" s="35">
        <v>5613464.55</v>
      </c>
      <c r="J346" s="35">
        <v>0</v>
      </c>
      <c r="K346" s="43">
        <v>45657</v>
      </c>
    </row>
    <row r="347" spans="1:11" s="39" customFormat="1" ht="15.75">
      <c r="A347" s="33"/>
      <c r="B347" s="34" t="s">
        <v>53</v>
      </c>
      <c r="C347" s="33">
        <v>1</v>
      </c>
      <c r="D347" s="33">
        <v>1</v>
      </c>
      <c r="E347" s="35">
        <v>13.1</v>
      </c>
      <c r="F347" s="35">
        <v>779559</v>
      </c>
      <c r="G347" s="35">
        <v>771763.41</v>
      </c>
      <c r="H347" s="35">
        <v>7795.59</v>
      </c>
      <c r="I347" s="35">
        <v>0</v>
      </c>
      <c r="J347" s="35">
        <v>0</v>
      </c>
      <c r="K347" s="43">
        <v>45657</v>
      </c>
    </row>
    <row r="348" spans="1:11" s="39" customFormat="1" ht="15.75">
      <c r="A348" s="33" t="e">
        <f>#REF!+1</f>
        <v>#REF!</v>
      </c>
      <c r="B348" s="34" t="s">
        <v>172</v>
      </c>
      <c r="C348" s="33">
        <v>22</v>
      </c>
      <c r="D348" s="33">
        <v>11</v>
      </c>
      <c r="E348" s="35">
        <v>813.9</v>
      </c>
      <c r="F348" s="35">
        <v>39770000</v>
      </c>
      <c r="G348" s="35">
        <v>32769373.02</v>
      </c>
      <c r="H348" s="35">
        <v>334381.68</v>
      </c>
      <c r="I348" s="35">
        <v>6666245.3</v>
      </c>
      <c r="J348" s="35">
        <v>0</v>
      </c>
      <c r="K348" s="43">
        <v>45657</v>
      </c>
    </row>
    <row r="349" spans="1:11" s="39" customFormat="1" ht="15.75">
      <c r="A349" s="33" t="e">
        <f>A348+1</f>
        <v>#REF!</v>
      </c>
      <c r="B349" s="34" t="s">
        <v>173</v>
      </c>
      <c r="C349" s="33">
        <v>39</v>
      </c>
      <c r="D349" s="33">
        <v>14</v>
      </c>
      <c r="E349" s="35">
        <v>900.8</v>
      </c>
      <c r="F349" s="35">
        <v>49371125</v>
      </c>
      <c r="G349" s="35">
        <v>38161084.01</v>
      </c>
      <c r="H349" s="35">
        <v>349198.99</v>
      </c>
      <c r="I349" s="35">
        <v>10860842</v>
      </c>
      <c r="J349" s="35">
        <v>0</v>
      </c>
      <c r="K349" s="43">
        <v>45657</v>
      </c>
    </row>
    <row r="350" spans="1:11" s="39" customFormat="1" ht="15.75">
      <c r="A350" s="33" t="e">
        <f>A349+1</f>
        <v>#REF!</v>
      </c>
      <c r="B350" s="34" t="s">
        <v>88</v>
      </c>
      <c r="C350" s="33">
        <v>35</v>
      </c>
      <c r="D350" s="33">
        <v>17</v>
      </c>
      <c r="E350" s="35">
        <v>573.2</v>
      </c>
      <c r="F350" s="35">
        <f>G350+H350+I350</f>
        <v>39480804.650000006</v>
      </c>
      <c r="G350" s="35">
        <v>22998562.96</v>
      </c>
      <c r="H350" s="35">
        <v>230657.98</v>
      </c>
      <c r="I350" s="35">
        <v>16251583.71</v>
      </c>
      <c r="J350" s="35">
        <v>0</v>
      </c>
      <c r="K350" s="43">
        <v>45657</v>
      </c>
    </row>
    <row r="351" spans="1:11" s="39" customFormat="1" ht="15.75">
      <c r="A351" s="33"/>
      <c r="B351" s="34" t="s">
        <v>144</v>
      </c>
      <c r="C351" s="33">
        <v>37</v>
      </c>
      <c r="D351" s="33">
        <v>20</v>
      </c>
      <c r="E351" s="35">
        <v>758.7</v>
      </c>
      <c r="F351" s="35">
        <v>49046408.86</v>
      </c>
      <c r="G351" s="35">
        <v>30622814.95</v>
      </c>
      <c r="H351" s="35">
        <v>233947.92</v>
      </c>
      <c r="I351" s="35">
        <v>18189645.99</v>
      </c>
      <c r="J351" s="35">
        <v>0</v>
      </c>
      <c r="K351" s="43">
        <v>45657</v>
      </c>
    </row>
    <row r="352" spans="1:11" s="39" customFormat="1" ht="15.75">
      <c r="A352" s="33"/>
      <c r="B352" s="34" t="s">
        <v>89</v>
      </c>
      <c r="C352" s="33">
        <v>23</v>
      </c>
      <c r="D352" s="33">
        <v>10</v>
      </c>
      <c r="E352" s="35">
        <v>223.8</v>
      </c>
      <c r="F352" s="35">
        <f>G352+H352+I352</f>
        <v>21904614.8</v>
      </c>
      <c r="G352" s="35">
        <v>10761860.8</v>
      </c>
      <c r="H352" s="35">
        <v>109286.3</v>
      </c>
      <c r="I352" s="35">
        <v>11033467.7</v>
      </c>
      <c r="J352" s="35">
        <v>0</v>
      </c>
      <c r="K352" s="43">
        <v>45657</v>
      </c>
    </row>
    <row r="353" spans="1:11" s="39" customFormat="1" ht="15.75">
      <c r="A353" s="33"/>
      <c r="B353" s="34" t="s">
        <v>145</v>
      </c>
      <c r="C353" s="33">
        <v>37</v>
      </c>
      <c r="D353" s="33">
        <v>14</v>
      </c>
      <c r="E353" s="35">
        <v>695.3</v>
      </c>
      <c r="F353" s="35">
        <v>48481265.29</v>
      </c>
      <c r="G353" s="35">
        <v>36927756.57</v>
      </c>
      <c r="H353" s="35">
        <v>357618.4</v>
      </c>
      <c r="I353" s="35">
        <v>11195890.32</v>
      </c>
      <c r="J353" s="35">
        <v>0</v>
      </c>
      <c r="K353" s="43">
        <v>45657</v>
      </c>
    </row>
    <row r="354" spans="1:11" s="39" customFormat="1" ht="15.75">
      <c r="A354" s="33"/>
      <c r="B354" s="34" t="s">
        <v>90</v>
      </c>
      <c r="C354" s="33">
        <v>44</v>
      </c>
      <c r="D354" s="33">
        <v>15</v>
      </c>
      <c r="E354" s="35">
        <v>711.2</v>
      </c>
      <c r="F354" s="35">
        <v>47129993.14</v>
      </c>
      <c r="G354" s="35">
        <v>31178750.97</v>
      </c>
      <c r="H354" s="35">
        <v>316816.94</v>
      </c>
      <c r="I354" s="35">
        <v>15634425.23</v>
      </c>
      <c r="J354" s="35">
        <v>0</v>
      </c>
      <c r="K354" s="43">
        <v>45657</v>
      </c>
    </row>
    <row r="355" spans="1:11" s="39" customFormat="1" ht="15.75">
      <c r="A355" s="33"/>
      <c r="B355" s="34" t="s">
        <v>146</v>
      </c>
      <c r="C355" s="33">
        <v>129</v>
      </c>
      <c r="D355" s="33">
        <v>77</v>
      </c>
      <c r="E355" s="35">
        <v>1412.3</v>
      </c>
      <c r="F355" s="35">
        <f>G355+H355+I355</f>
        <v>96528766</v>
      </c>
      <c r="G355" s="35">
        <v>66085611.98</v>
      </c>
      <c r="H355" s="35">
        <v>571762.79</v>
      </c>
      <c r="I355" s="35">
        <v>29871391.23</v>
      </c>
      <c r="J355" s="35">
        <v>0</v>
      </c>
      <c r="K355" s="43">
        <v>45657</v>
      </c>
    </row>
    <row r="356" spans="1:11" s="39" customFormat="1" ht="15.75">
      <c r="A356" s="33"/>
      <c r="B356" s="34" t="s">
        <v>124</v>
      </c>
      <c r="C356" s="33">
        <v>27</v>
      </c>
      <c r="D356" s="33">
        <v>11</v>
      </c>
      <c r="E356" s="35">
        <v>433.1</v>
      </c>
      <c r="F356" s="35">
        <v>26942143.73</v>
      </c>
      <c r="G356" s="35">
        <v>22032899.72</v>
      </c>
      <c r="H356" s="35">
        <v>193461.98</v>
      </c>
      <c r="I356" s="35">
        <v>4715782.03</v>
      </c>
      <c r="J356" s="35">
        <v>0</v>
      </c>
      <c r="K356" s="43">
        <v>45657</v>
      </c>
    </row>
    <row r="357" spans="1:11" s="39" customFormat="1" ht="15.75">
      <c r="A357" s="33" t="e">
        <f>#REF!+1</f>
        <v>#REF!</v>
      </c>
      <c r="B357" s="34" t="s">
        <v>125</v>
      </c>
      <c r="C357" s="33">
        <v>10</v>
      </c>
      <c r="D357" s="33">
        <v>3</v>
      </c>
      <c r="E357" s="35">
        <v>146.9</v>
      </c>
      <c r="F357" s="35">
        <v>10348800</v>
      </c>
      <c r="G357" s="35">
        <v>7612961.16</v>
      </c>
      <c r="H357" s="35">
        <v>77808.14</v>
      </c>
      <c r="I357" s="35">
        <v>2658030.7</v>
      </c>
      <c r="J357" s="35">
        <v>0</v>
      </c>
      <c r="K357" s="43">
        <v>45657</v>
      </c>
    </row>
    <row r="358" spans="1:11" s="39" customFormat="1" ht="15.75">
      <c r="A358" s="33"/>
      <c r="B358" s="34" t="s">
        <v>126</v>
      </c>
      <c r="C358" s="33">
        <v>17</v>
      </c>
      <c r="D358" s="33">
        <v>7</v>
      </c>
      <c r="E358" s="35">
        <v>242</v>
      </c>
      <c r="F358" s="35">
        <v>16218062</v>
      </c>
      <c r="G358" s="35">
        <v>10554167.98</v>
      </c>
      <c r="H358" s="35">
        <v>106996.22</v>
      </c>
      <c r="I358" s="35">
        <v>5556897.8</v>
      </c>
      <c r="J358" s="35">
        <v>0</v>
      </c>
      <c r="K358" s="43">
        <v>45657</v>
      </c>
    </row>
    <row r="359" spans="1:11" s="39" customFormat="1" ht="15.75">
      <c r="A359" s="33"/>
      <c r="B359" s="34" t="s">
        <v>91</v>
      </c>
      <c r="C359" s="33">
        <v>4</v>
      </c>
      <c r="D359" s="33">
        <v>3</v>
      </c>
      <c r="E359" s="35">
        <v>86.3</v>
      </c>
      <c r="F359" s="35">
        <v>8198837.55</v>
      </c>
      <c r="G359" s="35">
        <v>5012770.26</v>
      </c>
      <c r="H359" s="35">
        <v>50761.04</v>
      </c>
      <c r="I359" s="35">
        <v>3135306.25</v>
      </c>
      <c r="J359" s="35">
        <v>0</v>
      </c>
      <c r="K359" s="43">
        <v>45657</v>
      </c>
    </row>
    <row r="360" spans="1:11" s="39" customFormat="1" ht="15.75">
      <c r="A360" s="33"/>
      <c r="B360" s="34" t="s">
        <v>127</v>
      </c>
      <c r="C360" s="33">
        <v>30</v>
      </c>
      <c r="D360" s="33">
        <v>11</v>
      </c>
      <c r="E360" s="35">
        <v>353.8</v>
      </c>
      <c r="F360" s="35">
        <v>30379903.55</v>
      </c>
      <c r="G360" s="35">
        <v>18635486.63</v>
      </c>
      <c r="H360" s="35">
        <v>162039.77</v>
      </c>
      <c r="I360" s="35">
        <v>11582377.15</v>
      </c>
      <c r="J360" s="35">
        <v>0</v>
      </c>
      <c r="K360" s="43">
        <v>45657</v>
      </c>
    </row>
    <row r="361" spans="1:11" s="39" customFormat="1" ht="15.75">
      <c r="A361" s="33"/>
      <c r="B361" s="34" t="s">
        <v>92</v>
      </c>
      <c r="C361" s="33">
        <v>33</v>
      </c>
      <c r="D361" s="33">
        <v>11</v>
      </c>
      <c r="E361" s="35">
        <v>330.6</v>
      </c>
      <c r="F361" s="35">
        <v>25921774</v>
      </c>
      <c r="G361" s="35">
        <v>18890469.82</v>
      </c>
      <c r="H361" s="35">
        <v>191311.28</v>
      </c>
      <c r="I361" s="35">
        <v>6839992.9</v>
      </c>
      <c r="J361" s="35">
        <v>0</v>
      </c>
      <c r="K361" s="43">
        <v>45657</v>
      </c>
    </row>
    <row r="362" spans="1:11" s="39" customFormat="1" ht="15.75">
      <c r="A362" s="33"/>
      <c r="B362" s="34" t="s">
        <v>93</v>
      </c>
      <c r="C362" s="33">
        <v>23</v>
      </c>
      <c r="D362" s="33">
        <v>9</v>
      </c>
      <c r="E362" s="35">
        <v>219.2</v>
      </c>
      <c r="F362" s="35">
        <v>16780097.92</v>
      </c>
      <c r="G362" s="35">
        <v>9891813.6</v>
      </c>
      <c r="H362" s="35">
        <v>100546.9</v>
      </c>
      <c r="I362" s="35">
        <v>6787737.42</v>
      </c>
      <c r="J362" s="35">
        <v>0</v>
      </c>
      <c r="K362" s="43">
        <v>45657</v>
      </c>
    </row>
    <row r="363" spans="1:11" s="39" customFormat="1" ht="15.75">
      <c r="A363" s="33"/>
      <c r="B363" s="34" t="s">
        <v>128</v>
      </c>
      <c r="C363" s="33">
        <v>23</v>
      </c>
      <c r="D363" s="33">
        <v>9</v>
      </c>
      <c r="E363" s="35">
        <v>405.8</v>
      </c>
      <c r="F363" s="35">
        <v>27763439.61</v>
      </c>
      <c r="G363" s="35">
        <v>20944195.77</v>
      </c>
      <c r="H363" s="35">
        <v>151044.33</v>
      </c>
      <c r="I363" s="35">
        <v>6668199.51</v>
      </c>
      <c r="J363" s="35">
        <v>0</v>
      </c>
      <c r="K363" s="43">
        <v>45657</v>
      </c>
    </row>
    <row r="364" spans="1:11" s="39" customFormat="1" ht="15.75">
      <c r="A364" s="33" t="e">
        <f>#REF!+1</f>
        <v>#REF!</v>
      </c>
      <c r="B364" s="34" t="s">
        <v>60</v>
      </c>
      <c r="C364" s="33">
        <v>34</v>
      </c>
      <c r="D364" s="33">
        <v>20</v>
      </c>
      <c r="E364" s="35">
        <v>389</v>
      </c>
      <c r="F364" s="35">
        <v>34915302.66</v>
      </c>
      <c r="G364" s="35">
        <v>18772225.39</v>
      </c>
      <c r="H364" s="35">
        <v>175366.21</v>
      </c>
      <c r="I364" s="35">
        <v>15967711.06</v>
      </c>
      <c r="J364" s="35">
        <v>0</v>
      </c>
      <c r="K364" s="43">
        <v>45657</v>
      </c>
    </row>
    <row r="365" spans="1:11" s="50" customFormat="1" ht="15.75">
      <c r="A365" s="33"/>
      <c r="B365" s="34" t="s">
        <v>185</v>
      </c>
      <c r="C365" s="33">
        <v>4</v>
      </c>
      <c r="D365" s="33">
        <v>1</v>
      </c>
      <c r="E365" s="35">
        <v>23.8</v>
      </c>
      <c r="F365" s="35">
        <v>2709000</v>
      </c>
      <c r="G365" s="35">
        <v>1480494.71</v>
      </c>
      <c r="H365" s="35">
        <v>14954.49</v>
      </c>
      <c r="I365" s="35">
        <v>1213550.8</v>
      </c>
      <c r="J365" s="35">
        <v>0</v>
      </c>
      <c r="K365" s="43">
        <v>45657</v>
      </c>
    </row>
    <row r="366" spans="1:11" s="39" customFormat="1" ht="15.75">
      <c r="A366" s="51"/>
      <c r="B366" s="52" t="s">
        <v>193</v>
      </c>
      <c r="C366" s="51">
        <v>3</v>
      </c>
      <c r="D366" s="51">
        <v>2</v>
      </c>
      <c r="E366" s="53">
        <v>30.5</v>
      </c>
      <c r="F366" s="53">
        <v>3916000</v>
      </c>
      <c r="G366" s="53">
        <v>1974602.03</v>
      </c>
      <c r="H366" s="53">
        <v>19945.47</v>
      </c>
      <c r="I366" s="53">
        <v>1921452.5</v>
      </c>
      <c r="J366" s="53">
        <v>0</v>
      </c>
      <c r="K366" s="54">
        <v>45657</v>
      </c>
    </row>
    <row r="367" spans="1:11" s="39" customFormat="1" ht="15.75">
      <c r="A367" s="33"/>
      <c r="B367" s="34" t="s">
        <v>194</v>
      </c>
      <c r="C367" s="33">
        <v>3</v>
      </c>
      <c r="D367" s="33">
        <v>1</v>
      </c>
      <c r="E367" s="35">
        <v>13.3</v>
      </c>
      <c r="F367" s="35">
        <v>1958000</v>
      </c>
      <c r="G367" s="35">
        <v>861055.97</v>
      </c>
      <c r="H367" s="35">
        <v>8697.53</v>
      </c>
      <c r="I367" s="35">
        <v>1088246.5</v>
      </c>
      <c r="J367" s="35">
        <v>0</v>
      </c>
      <c r="K367" s="43">
        <v>45657</v>
      </c>
    </row>
    <row r="368" spans="1:11" s="39" customFormat="1" ht="15.75">
      <c r="A368" s="33" t="e">
        <f>A364+1</f>
        <v>#REF!</v>
      </c>
      <c r="B368" s="34" t="s">
        <v>147</v>
      </c>
      <c r="C368" s="33">
        <v>6</v>
      </c>
      <c r="D368" s="33">
        <v>4</v>
      </c>
      <c r="E368" s="35">
        <v>144.7</v>
      </c>
      <c r="F368" s="35">
        <v>10454000</v>
      </c>
      <c r="G368" s="35">
        <v>7605549.95</v>
      </c>
      <c r="H368" s="35">
        <v>77122.55</v>
      </c>
      <c r="I368" s="35">
        <v>2771327.5</v>
      </c>
      <c r="J368" s="35">
        <v>0</v>
      </c>
      <c r="K368" s="43">
        <v>45657</v>
      </c>
    </row>
    <row r="369" spans="1:11" s="39" customFormat="1" ht="15.75">
      <c r="A369" s="33"/>
      <c r="B369" s="34" t="s">
        <v>129</v>
      </c>
      <c r="C369" s="33">
        <v>25</v>
      </c>
      <c r="D369" s="33">
        <v>11</v>
      </c>
      <c r="E369" s="35">
        <v>349.8</v>
      </c>
      <c r="F369" s="35">
        <v>23051033.99</v>
      </c>
      <c r="G369" s="35">
        <v>16573116.62</v>
      </c>
      <c r="H369" s="35">
        <v>168381.78</v>
      </c>
      <c r="I369" s="35">
        <v>6309535.59</v>
      </c>
      <c r="J369" s="35">
        <v>0</v>
      </c>
      <c r="K369" s="43">
        <v>45657</v>
      </c>
    </row>
    <row r="370" spans="1:11" s="39" customFormat="1" ht="15.75">
      <c r="A370" s="33"/>
      <c r="B370" s="34" t="s">
        <v>94</v>
      </c>
      <c r="C370" s="33">
        <v>29</v>
      </c>
      <c r="D370" s="33">
        <v>9</v>
      </c>
      <c r="E370" s="35">
        <v>397</v>
      </c>
      <c r="F370" s="35">
        <v>28369598.14</v>
      </c>
      <c r="G370" s="35">
        <v>20881724.8</v>
      </c>
      <c r="H370" s="35">
        <v>210923.47</v>
      </c>
      <c r="I370" s="35">
        <v>7276949.87</v>
      </c>
      <c r="J370" s="35">
        <v>0</v>
      </c>
      <c r="K370" s="43">
        <v>45657</v>
      </c>
    </row>
    <row r="371" spans="1:11" s="39" customFormat="1" ht="15.75">
      <c r="A371" s="33"/>
      <c r="B371" s="34" t="s">
        <v>200</v>
      </c>
      <c r="C371" s="33">
        <v>19</v>
      </c>
      <c r="D371" s="33">
        <v>7</v>
      </c>
      <c r="E371" s="35">
        <v>330.8</v>
      </c>
      <c r="F371" s="35">
        <v>19299583.33</v>
      </c>
      <c r="G371" s="35">
        <v>12489208.5</v>
      </c>
      <c r="H371" s="35">
        <v>127125.2</v>
      </c>
      <c r="I371" s="35">
        <v>6683249.63</v>
      </c>
      <c r="J371" s="35">
        <v>0</v>
      </c>
      <c r="K371" s="43">
        <v>45657</v>
      </c>
    </row>
    <row r="372" spans="1:11" s="39" customFormat="1" ht="14.25" customHeight="1">
      <c r="A372" s="33"/>
      <c r="B372" s="34" t="s">
        <v>95</v>
      </c>
      <c r="C372" s="33">
        <v>14</v>
      </c>
      <c r="D372" s="33">
        <v>11</v>
      </c>
      <c r="E372" s="35">
        <v>415.3</v>
      </c>
      <c r="F372" s="35">
        <v>30555759.93</v>
      </c>
      <c r="G372" s="35">
        <v>20562164.52</v>
      </c>
      <c r="H372" s="35">
        <v>179783.48</v>
      </c>
      <c r="I372" s="35">
        <v>9813811.93</v>
      </c>
      <c r="J372" s="35">
        <v>0</v>
      </c>
      <c r="K372" s="43">
        <v>45657</v>
      </c>
    </row>
    <row r="373" spans="1:11" s="39" customFormat="1" ht="15.75">
      <c r="A373" s="33" t="e">
        <f>#REF!+1</f>
        <v>#REF!</v>
      </c>
      <c r="B373" s="34" t="s">
        <v>96</v>
      </c>
      <c r="C373" s="33">
        <v>18</v>
      </c>
      <c r="D373" s="33">
        <v>7</v>
      </c>
      <c r="E373" s="35">
        <v>254.6</v>
      </c>
      <c r="F373" s="35">
        <f>G373+H373+I373</f>
        <v>18329023.150000002</v>
      </c>
      <c r="G373" s="35">
        <v>12530413.89</v>
      </c>
      <c r="H373" s="35">
        <v>91427.96</v>
      </c>
      <c r="I373" s="35">
        <v>5707181.3</v>
      </c>
      <c r="J373" s="35">
        <v>0</v>
      </c>
      <c r="K373" s="43">
        <v>45657</v>
      </c>
    </row>
    <row r="374" spans="1:11" s="39" customFormat="1" ht="15.75">
      <c r="A374" s="33"/>
      <c r="B374" s="34" t="s">
        <v>97</v>
      </c>
      <c r="C374" s="33">
        <v>16</v>
      </c>
      <c r="D374" s="33">
        <v>6</v>
      </c>
      <c r="E374" s="35">
        <v>170.1</v>
      </c>
      <c r="F374" s="35">
        <v>11335000</v>
      </c>
      <c r="G374" s="35">
        <v>7445456.8</v>
      </c>
      <c r="H374" s="35">
        <v>75799.7</v>
      </c>
      <c r="I374" s="35">
        <v>3813743.5</v>
      </c>
      <c r="J374" s="35">
        <v>0</v>
      </c>
      <c r="K374" s="43">
        <v>45657</v>
      </c>
    </row>
    <row r="375" spans="1:11" s="39" customFormat="1" ht="15.75">
      <c r="A375" s="33"/>
      <c r="B375" s="34" t="s">
        <v>39</v>
      </c>
      <c r="C375" s="33">
        <v>16</v>
      </c>
      <c r="D375" s="33">
        <v>3</v>
      </c>
      <c r="E375" s="35">
        <v>103.9</v>
      </c>
      <c r="F375" s="35">
        <v>6256720</v>
      </c>
      <c r="G375" s="35">
        <v>4225611.03</v>
      </c>
      <c r="H375" s="35">
        <v>42874.27</v>
      </c>
      <c r="I375" s="35">
        <v>1988234.7</v>
      </c>
      <c r="J375" s="35">
        <v>0</v>
      </c>
      <c r="K375" s="43">
        <v>45657</v>
      </c>
    </row>
    <row r="376" spans="1:11" s="39" customFormat="1" ht="15.75">
      <c r="A376" s="33"/>
      <c r="B376" s="34" t="s">
        <v>98</v>
      </c>
      <c r="C376" s="33">
        <v>24</v>
      </c>
      <c r="D376" s="33">
        <v>7</v>
      </c>
      <c r="E376" s="35">
        <v>392</v>
      </c>
      <c r="F376" s="35">
        <f>G376+H376+I376</f>
        <v>30669243.27</v>
      </c>
      <c r="G376" s="35">
        <v>19448548.79</v>
      </c>
      <c r="H376" s="35">
        <v>98924.41</v>
      </c>
      <c r="I376" s="35">
        <v>11121770.07</v>
      </c>
      <c r="J376" s="35">
        <v>0</v>
      </c>
      <c r="K376" s="43">
        <v>45657</v>
      </c>
    </row>
    <row r="377" spans="1:11" s="39" customFormat="1" ht="15.75">
      <c r="A377" s="33" t="e">
        <f>A373+1</f>
        <v>#REF!</v>
      </c>
      <c r="B377" s="34" t="s">
        <v>148</v>
      </c>
      <c r="C377" s="33">
        <v>16</v>
      </c>
      <c r="D377" s="33">
        <v>7</v>
      </c>
      <c r="E377" s="35">
        <v>222</v>
      </c>
      <c r="F377" s="35">
        <v>13330769.979999999</v>
      </c>
      <c r="G377" s="35">
        <v>10172105.66</v>
      </c>
      <c r="H377" s="35">
        <v>102748.54</v>
      </c>
      <c r="I377" s="35">
        <v>3055915.78</v>
      </c>
      <c r="J377" s="35">
        <v>0</v>
      </c>
      <c r="K377" s="43">
        <v>45657</v>
      </c>
    </row>
    <row r="378" spans="1:11" s="39" customFormat="1" ht="15.75">
      <c r="A378" s="33"/>
      <c r="B378" s="34" t="s">
        <v>130</v>
      </c>
      <c r="C378" s="33">
        <v>33</v>
      </c>
      <c r="D378" s="33">
        <v>17</v>
      </c>
      <c r="E378" s="35">
        <v>656.6</v>
      </c>
      <c r="F378" s="35">
        <v>45005488.28</v>
      </c>
      <c r="G378" s="35">
        <v>32721407.74</v>
      </c>
      <c r="H378" s="35">
        <v>315942.31</v>
      </c>
      <c r="I378" s="35">
        <v>11968138.23</v>
      </c>
      <c r="J378" s="35">
        <v>0</v>
      </c>
      <c r="K378" s="43">
        <v>45657</v>
      </c>
    </row>
    <row r="379" spans="1:11" s="42" customFormat="1" ht="15.75">
      <c r="A379" s="23" t="e">
        <f>A377+1</f>
        <v>#REF!</v>
      </c>
      <c r="B379" s="41" t="s">
        <v>111</v>
      </c>
      <c r="C379" s="23">
        <v>24</v>
      </c>
      <c r="D379" s="23">
        <v>10</v>
      </c>
      <c r="E379" s="38">
        <v>422.3</v>
      </c>
      <c r="F379" s="38">
        <v>27647889.9</v>
      </c>
      <c r="G379" s="38">
        <v>18038317.09</v>
      </c>
      <c r="H379" s="38">
        <v>144538.52</v>
      </c>
      <c r="I379" s="38">
        <v>9465034.29</v>
      </c>
      <c r="J379" s="38">
        <v>0</v>
      </c>
      <c r="K379" s="43">
        <v>45657</v>
      </c>
    </row>
    <row r="380" spans="1:11" s="39" customFormat="1" ht="15.75">
      <c r="A380" s="33" t="e">
        <f>A379+1</f>
        <v>#REF!</v>
      </c>
      <c r="B380" s="34" t="s">
        <v>175</v>
      </c>
      <c r="C380" s="33">
        <v>24</v>
      </c>
      <c r="D380" s="33">
        <v>9</v>
      </c>
      <c r="E380" s="35">
        <v>372.9</v>
      </c>
      <c r="F380" s="35">
        <v>25752921.62</v>
      </c>
      <c r="G380" s="35">
        <v>17996208.34</v>
      </c>
      <c r="H380" s="35">
        <v>143063.86</v>
      </c>
      <c r="I380" s="35">
        <v>7613649.42</v>
      </c>
      <c r="J380" s="35">
        <v>0</v>
      </c>
      <c r="K380" s="43">
        <v>45657</v>
      </c>
    </row>
    <row r="381" spans="1:11" s="39" customFormat="1" ht="15.75">
      <c r="A381" s="33"/>
      <c r="B381" s="34" t="s">
        <v>131</v>
      </c>
      <c r="C381" s="33">
        <v>52</v>
      </c>
      <c r="D381" s="33">
        <v>27</v>
      </c>
      <c r="E381" s="35">
        <v>1194</v>
      </c>
      <c r="F381" s="35">
        <v>76441357.26</v>
      </c>
      <c r="G381" s="35">
        <v>47638108.06</v>
      </c>
      <c r="H381" s="35">
        <v>483775.12</v>
      </c>
      <c r="I381" s="35">
        <v>28319474.08</v>
      </c>
      <c r="J381" s="35">
        <v>0</v>
      </c>
      <c r="K381" s="43">
        <v>45657</v>
      </c>
    </row>
    <row r="382" spans="1:11" s="39" customFormat="1" ht="15.75">
      <c r="A382" s="33" t="e">
        <f>A380+1</f>
        <v>#REF!</v>
      </c>
      <c r="B382" s="34" t="s">
        <v>169</v>
      </c>
      <c r="C382" s="33">
        <v>18</v>
      </c>
      <c r="D382" s="33">
        <v>8</v>
      </c>
      <c r="E382" s="35">
        <v>278.1</v>
      </c>
      <c r="F382" s="35">
        <v>18025272.63</v>
      </c>
      <c r="G382" s="35">
        <v>12037343.03</v>
      </c>
      <c r="H382" s="35">
        <v>122584.57</v>
      </c>
      <c r="I382" s="35">
        <v>5865345.03</v>
      </c>
      <c r="J382" s="35">
        <v>0</v>
      </c>
      <c r="K382" s="43">
        <v>45657</v>
      </c>
    </row>
    <row r="383" spans="1:11" s="39" customFormat="1" ht="15.75">
      <c r="A383" s="33"/>
      <c r="B383" s="34" t="s">
        <v>133</v>
      </c>
      <c r="C383" s="33">
        <v>19</v>
      </c>
      <c r="D383" s="33">
        <v>8</v>
      </c>
      <c r="E383" s="35">
        <v>359.1</v>
      </c>
      <c r="F383" s="35">
        <v>23177076.27</v>
      </c>
      <c r="G383" s="35">
        <v>14741528.39</v>
      </c>
      <c r="H383" s="35">
        <v>147106.61</v>
      </c>
      <c r="I383" s="35">
        <v>8288441.27</v>
      </c>
      <c r="J383" s="35">
        <v>0</v>
      </c>
      <c r="K383" s="43">
        <v>45657</v>
      </c>
    </row>
    <row r="384" spans="1:11" s="39" customFormat="1" ht="15.75">
      <c r="A384" s="33"/>
      <c r="B384" s="34" t="s">
        <v>149</v>
      </c>
      <c r="C384" s="33">
        <v>33</v>
      </c>
      <c r="D384" s="33">
        <v>8</v>
      </c>
      <c r="E384" s="35">
        <v>419.3</v>
      </c>
      <c r="F384" s="35">
        <f>G384+H384+I384</f>
        <v>27480655.310000002</v>
      </c>
      <c r="G384" s="35">
        <v>15980309.89</v>
      </c>
      <c r="H384" s="35">
        <v>162285.51</v>
      </c>
      <c r="I384" s="35">
        <v>11338059.91</v>
      </c>
      <c r="J384" s="35">
        <v>0</v>
      </c>
      <c r="K384" s="43">
        <v>45657</v>
      </c>
    </row>
    <row r="385" spans="1:11" s="39" customFormat="1" ht="15.75" customHeight="1">
      <c r="A385" s="33"/>
      <c r="B385" s="34" t="s">
        <v>134</v>
      </c>
      <c r="C385" s="33">
        <v>13</v>
      </c>
      <c r="D385" s="33">
        <v>5</v>
      </c>
      <c r="E385" s="35">
        <v>228.8</v>
      </c>
      <c r="F385" s="35">
        <v>16591700</v>
      </c>
      <c r="G385" s="35">
        <v>14688014.67</v>
      </c>
      <c r="H385" s="35">
        <v>116957.33</v>
      </c>
      <c r="I385" s="35">
        <v>1786728</v>
      </c>
      <c r="J385" s="35">
        <v>0</v>
      </c>
      <c r="K385" s="43">
        <v>45657</v>
      </c>
    </row>
    <row r="386" spans="1:11" s="39" customFormat="1" ht="15.75">
      <c r="A386" s="33"/>
      <c r="B386" s="34" t="s">
        <v>37</v>
      </c>
      <c r="C386" s="33">
        <v>2</v>
      </c>
      <c r="D386" s="33">
        <v>1</v>
      </c>
      <c r="E386" s="35">
        <v>19.8</v>
      </c>
      <c r="F386" s="35">
        <v>2701000</v>
      </c>
      <c r="G386" s="35">
        <v>1281872.79</v>
      </c>
      <c r="H386" s="35">
        <v>12948.21</v>
      </c>
      <c r="I386" s="35">
        <v>1406179</v>
      </c>
      <c r="J386" s="35">
        <v>0</v>
      </c>
      <c r="K386" s="43">
        <v>45657</v>
      </c>
    </row>
    <row r="387" spans="1:11" s="39" customFormat="1" ht="15.75">
      <c r="A387" s="55" t="e">
        <f>A382+1</f>
        <v>#REF!</v>
      </c>
      <c r="B387" s="56" t="s">
        <v>166</v>
      </c>
      <c r="C387" s="55">
        <v>26</v>
      </c>
      <c r="D387" s="55">
        <v>14</v>
      </c>
      <c r="E387" s="57">
        <v>385.6</v>
      </c>
      <c r="F387" s="35">
        <v>26050869.46</v>
      </c>
      <c r="G387" s="57">
        <v>17424103.11</v>
      </c>
      <c r="H387" s="57">
        <v>175912.43</v>
      </c>
      <c r="I387" s="57">
        <v>8450853.92</v>
      </c>
      <c r="J387" s="35">
        <v>0</v>
      </c>
      <c r="K387" s="43">
        <v>45657</v>
      </c>
    </row>
    <row r="388" spans="1:11" s="37" customFormat="1" ht="15.75">
      <c r="A388" s="33"/>
      <c r="B388" s="34" t="s">
        <v>61</v>
      </c>
      <c r="C388" s="33">
        <v>23</v>
      </c>
      <c r="D388" s="33">
        <v>10</v>
      </c>
      <c r="E388" s="49">
        <v>389.8</v>
      </c>
      <c r="F388" s="35">
        <v>31850924.94</v>
      </c>
      <c r="G388" s="58">
        <v>19885265.65</v>
      </c>
      <c r="H388" s="58">
        <v>201175.25</v>
      </c>
      <c r="I388" s="58">
        <v>11764484.04</v>
      </c>
      <c r="J388" s="35">
        <v>0</v>
      </c>
      <c r="K388" s="43">
        <v>45657</v>
      </c>
    </row>
    <row r="389" spans="1:11" s="37" customFormat="1" ht="15.75" hidden="1">
      <c r="A389" s="33"/>
      <c r="B389" s="34" t="s">
        <v>248</v>
      </c>
      <c r="C389" s="33"/>
      <c r="D389" s="33"/>
      <c r="E389" s="49"/>
      <c r="F389" s="49">
        <v>5180520.300000731</v>
      </c>
      <c r="G389" s="49">
        <v>5088167.980000734</v>
      </c>
      <c r="H389" s="49">
        <v>92352.31999999657</v>
      </c>
      <c r="I389" s="49">
        <v>0</v>
      </c>
      <c r="J389" s="35">
        <v>0</v>
      </c>
      <c r="K389" s="47"/>
    </row>
    <row r="390" spans="1:11" s="37" customFormat="1" ht="31.5" customHeight="1">
      <c r="A390" s="33"/>
      <c r="B390" s="34" t="s">
        <v>250</v>
      </c>
      <c r="C390" s="36">
        <f aca="true" t="shared" si="3" ref="C390:J390">C248+C195+C110+C31</f>
        <v>4080</v>
      </c>
      <c r="D390" s="36">
        <f t="shared" si="3"/>
        <v>1723</v>
      </c>
      <c r="E390" s="35">
        <f t="shared" si="3"/>
        <v>62870.30000000004</v>
      </c>
      <c r="F390" s="35">
        <f t="shared" si="3"/>
        <v>3948637558.2000017</v>
      </c>
      <c r="G390" s="35">
        <f t="shared" si="3"/>
        <v>2665813536.2400007</v>
      </c>
      <c r="H390" s="35">
        <f t="shared" si="3"/>
        <v>26321081.849999998</v>
      </c>
      <c r="I390" s="35">
        <f t="shared" si="3"/>
        <v>1256502940.1099994</v>
      </c>
      <c r="J390" s="35">
        <f t="shared" si="3"/>
        <v>0</v>
      </c>
      <c r="K390" s="33"/>
    </row>
    <row r="391" ht="15.75">
      <c r="I391" s="13"/>
    </row>
    <row r="394" spans="8:14" ht="15.75">
      <c r="H394" s="13"/>
      <c r="N394" s="13"/>
    </row>
    <row r="406" spans="1:11" s="16" customFormat="1" ht="15.75">
      <c r="A406" s="12"/>
      <c r="B406" s="1"/>
      <c r="C406" s="12"/>
      <c r="D406" s="12"/>
      <c r="E406" s="12"/>
      <c r="F406" s="12"/>
      <c r="G406" s="12"/>
      <c r="H406" s="12"/>
      <c r="I406" s="12"/>
      <c r="J406" s="12"/>
      <c r="K406" s="12"/>
    </row>
  </sheetData>
  <sheetProtection/>
  <autoFilter ref="A24:K390"/>
  <mergeCells count="27">
    <mergeCell ref="I1:K1"/>
    <mergeCell ref="I2:K2"/>
    <mergeCell ref="I3:K3"/>
    <mergeCell ref="I4:K4"/>
    <mergeCell ref="I12:K12"/>
    <mergeCell ref="A14:K14"/>
    <mergeCell ref="A15:K15"/>
    <mergeCell ref="A16:K16"/>
    <mergeCell ref="I6:K6"/>
    <mergeCell ref="I7:K7"/>
    <mergeCell ref="I8:K8"/>
    <mergeCell ref="I9:K9"/>
    <mergeCell ref="I10:K10"/>
    <mergeCell ref="I11:K11"/>
    <mergeCell ref="G19:J19"/>
    <mergeCell ref="F18:J18"/>
    <mergeCell ref="K18:K22"/>
    <mergeCell ref="J20:J22"/>
    <mergeCell ref="I20:I22"/>
    <mergeCell ref="H20:H22"/>
    <mergeCell ref="G20:G22"/>
    <mergeCell ref="A18:A23"/>
    <mergeCell ref="B18:B23"/>
    <mergeCell ref="C18:C22"/>
    <mergeCell ref="D18:D22"/>
    <mergeCell ref="E18:E22"/>
    <mergeCell ref="F19:F22"/>
  </mergeCells>
  <printOptions/>
  <pageMargins left="0.3937007874015748" right="0.3937007874015748" top="1.3779527559055118" bottom="0.31496062992125984" header="0.31496062992125984" footer="0.31496062992125984"/>
  <pageSetup fitToHeight="0" fitToWidth="1" horizontalDpi="600" verticalDpi="600" orientation="landscape" paperSize="9" scale="77" r:id="rId1"/>
  <headerFooter differentFirst="1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="150" zoomScaleNormal="150" zoomScalePageLayoutView="0" workbookViewId="0" topLeftCell="A1">
      <selection activeCell="F12" sqref="F12"/>
    </sheetView>
  </sheetViews>
  <sheetFormatPr defaultColWidth="9.140625" defaultRowHeight="15"/>
  <cols>
    <col min="1" max="1" width="11.421875" style="0" customWidth="1"/>
    <col min="2" max="2" width="13.57421875" style="0" customWidth="1"/>
    <col min="3" max="3" width="16.00390625" style="0" customWidth="1"/>
    <col min="4" max="4" width="14.7109375" style="0" customWidth="1"/>
    <col min="5" max="5" width="16.7109375" style="0" customWidth="1"/>
    <col min="6" max="6" width="12.00390625" style="0" customWidth="1"/>
    <col min="7" max="7" width="15.140625" style="0" bestFit="1" customWidth="1"/>
    <col min="8" max="8" width="13.140625" style="0" bestFit="1" customWidth="1"/>
    <col min="9" max="9" width="15.140625" style="0" bestFit="1" customWidth="1"/>
  </cols>
  <sheetData>
    <row r="1" spans="1:9" ht="15">
      <c r="A1" s="18" t="s">
        <v>201</v>
      </c>
      <c r="B1" s="18" t="s">
        <v>202</v>
      </c>
      <c r="C1" s="77" t="s">
        <v>203</v>
      </c>
      <c r="D1" s="77"/>
      <c r="E1" s="77"/>
      <c r="F1" s="18" t="s">
        <v>204</v>
      </c>
      <c r="G1" s="78" t="s">
        <v>211</v>
      </c>
      <c r="H1" s="79"/>
      <c r="I1" s="80"/>
    </row>
    <row r="2" spans="1:9" ht="15">
      <c r="A2" s="18"/>
      <c r="B2" s="18"/>
      <c r="C2" s="18" t="s">
        <v>205</v>
      </c>
      <c r="D2" s="18" t="s">
        <v>206</v>
      </c>
      <c r="E2" s="18" t="s">
        <v>207</v>
      </c>
      <c r="F2" s="18"/>
      <c r="G2" s="18" t="s">
        <v>205</v>
      </c>
      <c r="H2" s="18" t="s">
        <v>206</v>
      </c>
      <c r="I2" s="18" t="s">
        <v>207</v>
      </c>
    </row>
    <row r="3" spans="1:9" ht="15">
      <c r="A3" s="19">
        <v>1</v>
      </c>
      <c r="B3" s="19" t="s">
        <v>208</v>
      </c>
      <c r="C3" s="20">
        <v>-212480.490000069</v>
      </c>
      <c r="D3" s="20">
        <v>-40875.89000000106</v>
      </c>
      <c r="E3" s="20">
        <v>0</v>
      </c>
      <c r="F3" s="19">
        <v>2021</v>
      </c>
      <c r="G3" s="21">
        <v>270607800</v>
      </c>
      <c r="H3" s="21" t="s">
        <v>209</v>
      </c>
      <c r="I3" s="21">
        <v>66064500</v>
      </c>
    </row>
    <row r="4" spans="1:9" ht="15">
      <c r="A4" s="19">
        <v>2</v>
      </c>
      <c r="B4" s="19" t="s">
        <v>210</v>
      </c>
      <c r="C4" s="20">
        <v>261943974.11999992</v>
      </c>
      <c r="D4" s="20">
        <v>3100612.000000001</v>
      </c>
      <c r="E4" s="20">
        <v>87736512.51000002</v>
      </c>
      <c r="F4" s="19">
        <v>2022</v>
      </c>
      <c r="G4" s="21">
        <v>356068100</v>
      </c>
      <c r="H4" s="21">
        <v>3616600</v>
      </c>
      <c r="I4" s="21">
        <v>106252300</v>
      </c>
    </row>
    <row r="5" spans="1:9" ht="15">
      <c r="A5" s="19">
        <v>3</v>
      </c>
      <c r="B5" s="19" t="s">
        <v>181</v>
      </c>
      <c r="C5" s="20">
        <v>83470145.78999999</v>
      </c>
      <c r="D5" s="20">
        <v>1567209.0499999996</v>
      </c>
      <c r="E5" s="20">
        <v>22561192.79399999</v>
      </c>
      <c r="F5" s="19">
        <v>2023</v>
      </c>
      <c r="G5" s="21">
        <v>741464600</v>
      </c>
      <c r="H5" s="21">
        <v>7617200</v>
      </c>
      <c r="I5" s="21">
        <v>199508300</v>
      </c>
    </row>
    <row r="6" spans="1:9" ht="15">
      <c r="A6" s="19">
        <v>4</v>
      </c>
      <c r="B6" s="19" t="s">
        <v>163</v>
      </c>
      <c r="C6" s="20">
        <v>359687246.94000006</v>
      </c>
      <c r="D6" s="20">
        <v>3653303.66</v>
      </c>
      <c r="E6" s="20">
        <v>96397591.70999998</v>
      </c>
      <c r="F6" s="19"/>
      <c r="G6" s="19"/>
      <c r="H6" s="19"/>
      <c r="I6" s="19"/>
    </row>
    <row r="7" spans="1:9" ht="15">
      <c r="A7" s="19">
        <v>5</v>
      </c>
      <c r="B7" s="19" t="s">
        <v>164</v>
      </c>
      <c r="C7" s="20">
        <v>768827516.1400001</v>
      </c>
      <c r="D7" s="20">
        <v>7898195.859999999</v>
      </c>
      <c r="E7" s="20">
        <v>206072479.20000005</v>
      </c>
      <c r="F7" s="19"/>
      <c r="G7" s="19"/>
      <c r="H7" s="19"/>
      <c r="I7" s="19"/>
    </row>
    <row r="8" spans="1:9" ht="15">
      <c r="A8" s="19">
        <v>6</v>
      </c>
      <c r="B8" s="19" t="s">
        <v>165</v>
      </c>
      <c r="C8" s="20">
        <v>688062509.35</v>
      </c>
      <c r="D8" s="20">
        <v>53334529.55</v>
      </c>
      <c r="E8" s="20">
        <v>196699457.11499983</v>
      </c>
      <c r="F8" s="19"/>
      <c r="G8" s="19"/>
      <c r="H8" s="19"/>
      <c r="I8" s="19"/>
    </row>
    <row r="9" ht="15">
      <c r="G9" t="s">
        <v>212</v>
      </c>
    </row>
    <row r="10" spans="6:7" ht="15">
      <c r="F10" t="s">
        <v>210</v>
      </c>
      <c r="G10" s="22">
        <f>G3-C3-C4</f>
        <v>8876306.370000154</v>
      </c>
    </row>
    <row r="11" spans="6:7" ht="15">
      <c r="F11" t="s">
        <v>181</v>
      </c>
      <c r="G11" s="22">
        <f>G4-G10-C5</f>
        <v>263721647.83999988</v>
      </c>
    </row>
    <row r="12" spans="6:7" ht="15">
      <c r="F12" t="s">
        <v>163</v>
      </c>
      <c r="G12" s="22">
        <f>G5-G11-C6</f>
        <v>118055705.22000003</v>
      </c>
    </row>
  </sheetData>
  <sheetProtection/>
  <mergeCells count="2">
    <mergeCell ref="C1:E1"/>
    <mergeCell ref="G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9.00390625" style="0" customWidth="1"/>
    <col min="2" max="2" width="21.7109375" style="0" customWidth="1"/>
    <col min="3" max="3" width="22.7109375" style="0" customWidth="1"/>
    <col min="5" max="5" width="25.00390625" style="0" customWidth="1"/>
    <col min="7" max="7" width="21.28125" style="0" customWidth="1"/>
    <col min="8" max="8" width="15.00390625" style="0" customWidth="1"/>
    <col min="9" max="9" width="18.00390625" style="0" customWidth="1"/>
    <col min="11" max="11" width="19.140625" style="0" customWidth="1"/>
    <col min="13" max="13" width="18.57421875" style="0" customWidth="1"/>
  </cols>
  <sheetData>
    <row r="1" spans="1:7" ht="15">
      <c r="A1" t="s">
        <v>160</v>
      </c>
      <c r="B1" t="s">
        <v>161</v>
      </c>
      <c r="C1" t="s">
        <v>162</v>
      </c>
      <c r="E1" t="s">
        <v>180</v>
      </c>
      <c r="G1" t="s">
        <v>213</v>
      </c>
    </row>
    <row r="2" spans="1:7" ht="15">
      <c r="A2" t="s">
        <v>163</v>
      </c>
      <c r="B2" t="s">
        <v>164</v>
      </c>
      <c r="C2" t="s">
        <v>165</v>
      </c>
      <c r="E2" t="s">
        <v>181</v>
      </c>
      <c r="G2" t="s">
        <v>210</v>
      </c>
    </row>
    <row r="3" spans="1:7" ht="15">
      <c r="A3" s="25">
        <v>359687246.94</v>
      </c>
      <c r="B3" s="25">
        <v>768827516.14</v>
      </c>
      <c r="C3" s="25">
        <v>688062509.35</v>
      </c>
      <c r="E3">
        <v>83470145.79</v>
      </c>
      <c r="G3">
        <v>261346337.74</v>
      </c>
    </row>
    <row r="4" spans="1:7" ht="15">
      <c r="A4" s="25">
        <v>3653303.66</v>
      </c>
      <c r="B4" s="25">
        <v>7898195.86</v>
      </c>
      <c r="C4" s="25">
        <v>53334529.55</v>
      </c>
      <c r="E4">
        <v>1567209.05</v>
      </c>
      <c r="G4">
        <v>3416972.98</v>
      </c>
    </row>
    <row r="5" spans="1:3" ht="15">
      <c r="A5" s="25"/>
      <c r="B5" s="25"/>
      <c r="C5" s="25"/>
    </row>
    <row r="6" spans="1:7" ht="15">
      <c r="A6" s="25">
        <f>A3+A4</f>
        <v>363340550.6</v>
      </c>
      <c r="B6" s="25">
        <f>B3+B4</f>
        <v>776725712</v>
      </c>
      <c r="C6" s="25">
        <f>C3+C4</f>
        <v>741397038.9</v>
      </c>
      <c r="E6">
        <f>E3+E4</f>
        <v>85037354.84</v>
      </c>
      <c r="G6">
        <f>G3+G4</f>
        <v>264763310.72</v>
      </c>
    </row>
    <row r="7" spans="1:13" ht="15">
      <c r="A7" s="10">
        <f>A3/A6</f>
        <v>0.9899452355263756</v>
      </c>
      <c r="B7" s="10">
        <f>B3/B6</f>
        <v>0.9898314221636066</v>
      </c>
      <c r="C7" s="10">
        <f>C3/C6</f>
        <v>0.928062122248112</v>
      </c>
      <c r="E7" s="10">
        <f>E3/E6</f>
        <v>0.9815703457269015</v>
      </c>
      <c r="G7">
        <f>G3/G6</f>
        <v>0.9870942353352968</v>
      </c>
      <c r="H7" s="24"/>
      <c r="I7" s="24" t="s">
        <v>214</v>
      </c>
      <c r="K7" s="24" t="s">
        <v>221</v>
      </c>
      <c r="M7" s="24" t="s">
        <v>222</v>
      </c>
    </row>
    <row r="8" spans="1:13" ht="15">
      <c r="A8" s="10">
        <f>A4/A6</f>
        <v>0.010054764473624377</v>
      </c>
      <c r="B8" s="10">
        <f>B4/B6</f>
        <v>0.010168577836393293</v>
      </c>
      <c r="C8" s="10">
        <f>C4/C6</f>
        <v>0.07193787775188806</v>
      </c>
      <c r="E8" s="10">
        <f>E4/E6</f>
        <v>0.018429654273098506</v>
      </c>
      <c r="G8">
        <f>G4/G6</f>
        <v>0.012905764664703162</v>
      </c>
      <c r="H8" s="24" t="s">
        <v>216</v>
      </c>
      <c r="I8" s="24">
        <v>50722.45</v>
      </c>
      <c r="K8" s="24">
        <f>I8</f>
        <v>50722.45</v>
      </c>
      <c r="M8" s="24">
        <f>K8</f>
        <v>50722.45</v>
      </c>
    </row>
    <row r="9" spans="8:13" ht="15">
      <c r="H9" s="24" t="s">
        <v>215</v>
      </c>
      <c r="I9" s="24">
        <v>39.3</v>
      </c>
      <c r="K9" s="24">
        <v>53.9</v>
      </c>
      <c r="M9" s="24">
        <v>87.6</v>
      </c>
    </row>
    <row r="10" spans="1:13" ht="15">
      <c r="A10">
        <v>1</v>
      </c>
      <c r="B10">
        <v>1</v>
      </c>
      <c r="C10">
        <v>1</v>
      </c>
      <c r="E10">
        <v>1</v>
      </c>
      <c r="G10">
        <v>1</v>
      </c>
      <c r="H10" s="24" t="s">
        <v>217</v>
      </c>
      <c r="I10" s="24">
        <f>1447497.6*G7</f>
        <v>1428816.5366216775</v>
      </c>
      <c r="K10" s="24">
        <f>1985244.8*G7</f>
        <v>1959623.6978093744</v>
      </c>
      <c r="M10" s="24">
        <f>3226483.2*G7</f>
        <v>3184842.967126182</v>
      </c>
    </row>
    <row r="11" spans="1:13" ht="15">
      <c r="A11">
        <v>40087</v>
      </c>
      <c r="B11">
        <v>40087</v>
      </c>
      <c r="C11">
        <v>40087</v>
      </c>
      <c r="E11">
        <v>40087</v>
      </c>
      <c r="H11" s="24" t="s">
        <v>218</v>
      </c>
      <c r="I11" s="24">
        <f>1447497.6*G8</f>
        <v>18681.063378322633</v>
      </c>
      <c r="K11" s="24">
        <f>1985244.8*G8</f>
        <v>25621.102190625697</v>
      </c>
      <c r="M11" s="24">
        <f>3226483.2*G8</f>
        <v>41640.232873818386</v>
      </c>
    </row>
    <row r="12" spans="8:13" ht="15">
      <c r="H12" s="24" t="s">
        <v>219</v>
      </c>
      <c r="I12" s="24">
        <f>I13-I11-I10</f>
        <v>545894.6849999996</v>
      </c>
      <c r="K12" s="24">
        <f>K13-K10-K11</f>
        <v>748695.2549999995</v>
      </c>
      <c r="M12" s="24">
        <f>M13-M11-M10</f>
        <v>1216803.4199999985</v>
      </c>
    </row>
    <row r="13" spans="1:13" ht="18.75">
      <c r="A13" s="17">
        <v>53520</v>
      </c>
      <c r="H13" s="24" t="s">
        <v>220</v>
      </c>
      <c r="I13" s="24">
        <f>I9*I8</f>
        <v>1993392.2849999997</v>
      </c>
      <c r="K13" s="24">
        <f>K9*K8</f>
        <v>2733940.0549999997</v>
      </c>
      <c r="M13" s="24">
        <f>M9*M8</f>
        <v>4443286.619999999</v>
      </c>
    </row>
    <row r="16" spans="9:11" ht="15">
      <c r="I16" t="s">
        <v>205</v>
      </c>
      <c r="J16" t="s">
        <v>206</v>
      </c>
      <c r="K16" t="s">
        <v>207</v>
      </c>
    </row>
    <row r="17" spans="8:11" ht="15">
      <c r="H17" t="str">
        <f>I7</f>
        <v>Главная, 6</v>
      </c>
      <c r="I17">
        <f>I10</f>
        <v>1428816.5366216775</v>
      </c>
      <c r="J17">
        <f>I11</f>
        <v>18681.063378322633</v>
      </c>
      <c r="K17">
        <f>I12</f>
        <v>545894.6849999996</v>
      </c>
    </row>
    <row r="18" spans="8:11" ht="15">
      <c r="H18" t="str">
        <f>K7</f>
        <v>Цеховая, 21а</v>
      </c>
      <c r="I18">
        <f>K10</f>
        <v>1959623.6978093744</v>
      </c>
      <c r="J18">
        <f>K11</f>
        <v>25621.102190625697</v>
      </c>
      <c r="K18">
        <f>K12</f>
        <v>748695.2549999995</v>
      </c>
    </row>
    <row r="19" spans="8:11" ht="15">
      <c r="H19" t="str">
        <f>M7</f>
        <v>Клольцова, 2</v>
      </c>
      <c r="I19">
        <f>M10</f>
        <v>3184842.967126182</v>
      </c>
      <c r="J19">
        <f>M11</f>
        <v>41640.232873818386</v>
      </c>
      <c r="K19">
        <f>M12</f>
        <v>1216803.4199999985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F11" sqref="F1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30">
      <c r="B1" s="2" t="s">
        <v>152</v>
      </c>
      <c r="C1" s="2"/>
      <c r="D1" s="6"/>
      <c r="E1" s="6"/>
      <c r="F1" s="6"/>
    </row>
    <row r="2" spans="2:6" ht="15">
      <c r="B2" s="2" t="s">
        <v>153</v>
      </c>
      <c r="C2" s="2"/>
      <c r="D2" s="6"/>
      <c r="E2" s="6"/>
      <c r="F2" s="6"/>
    </row>
    <row r="3" spans="2:6" ht="15">
      <c r="B3" s="3"/>
      <c r="C3" s="3"/>
      <c r="D3" s="7"/>
      <c r="E3" s="7"/>
      <c r="F3" s="7"/>
    </row>
    <row r="4" spans="2:6" ht="60">
      <c r="B4" s="3" t="s">
        <v>154</v>
      </c>
      <c r="C4" s="3"/>
      <c r="D4" s="7"/>
      <c r="E4" s="7"/>
      <c r="F4" s="7"/>
    </row>
    <row r="5" spans="2:6" ht="15">
      <c r="B5" s="3"/>
      <c r="C5" s="3"/>
      <c r="D5" s="7"/>
      <c r="E5" s="7"/>
      <c r="F5" s="7"/>
    </row>
    <row r="6" spans="2:6" ht="30">
      <c r="B6" s="2" t="s">
        <v>155</v>
      </c>
      <c r="C6" s="2"/>
      <c r="D6" s="6"/>
      <c r="E6" s="6" t="s">
        <v>156</v>
      </c>
      <c r="F6" s="6" t="s">
        <v>157</v>
      </c>
    </row>
    <row r="7" spans="2:6" ht="15.75" thickBot="1">
      <c r="B7" s="3"/>
      <c r="C7" s="3"/>
      <c r="D7" s="7"/>
      <c r="E7" s="7"/>
      <c r="F7" s="7"/>
    </row>
    <row r="8" spans="2:6" ht="60.75" thickBot="1">
      <c r="B8" s="4" t="s">
        <v>158</v>
      </c>
      <c r="C8" s="5"/>
      <c r="D8" s="8"/>
      <c r="E8" s="8">
        <v>10</v>
      </c>
      <c r="F8" s="9" t="s">
        <v>159</v>
      </c>
    </row>
    <row r="9" spans="2:6" ht="15">
      <c r="B9" s="3"/>
      <c r="C9" s="3"/>
      <c r="D9" s="7"/>
      <c r="E9" s="7"/>
      <c r="F9" s="7"/>
    </row>
    <row r="10" spans="2:6" ht="15">
      <c r="B10" s="3"/>
      <c r="C10" s="3"/>
      <c r="D10" s="7"/>
      <c r="E10" s="7"/>
      <c r="F10" s="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view="pageBreakPreview" zoomScale="90" zoomScaleSheetLayoutView="90" zoomScalePageLayoutView="0" workbookViewId="0" topLeftCell="A4">
      <selection activeCell="B26" sqref="B26"/>
    </sheetView>
  </sheetViews>
  <sheetFormatPr defaultColWidth="9.140625" defaultRowHeight="15"/>
  <sheetData>
    <row r="1" spans="1:17" ht="18.7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18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18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ht="18.7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7" ht="18.7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7" ht="18.7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17" ht="18.7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8.7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</row>
    <row r="9" spans="1:17" ht="18.7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1:17" ht="18.7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</row>
    <row r="11" spans="1:17" ht="18.7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17" ht="18.7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</row>
    <row r="13" spans="1:17" ht="18.7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7" ht="18.7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7" ht="18.7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7" ht="18.7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</row>
    <row r="17" spans="1:17" ht="18.75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</row>
    <row r="18" spans="1:17" ht="18.75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ht="18.7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1:17" ht="18.7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7" ht="18.7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</row>
    <row r="22" spans="1:17" ht="18.7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 ht="12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4" spans="1:17" ht="26.25">
      <c r="A24" s="62" t="s">
        <v>261</v>
      </c>
      <c r="B24" s="62"/>
      <c r="C24" s="62"/>
      <c r="D24" s="62"/>
      <c r="E24" s="63"/>
      <c r="F24" s="63"/>
      <c r="G24" s="63"/>
      <c r="H24" s="62"/>
      <c r="I24" s="62"/>
      <c r="J24" s="62"/>
      <c r="K24" s="62"/>
      <c r="L24" s="63"/>
      <c r="M24" s="63"/>
      <c r="N24" s="63"/>
      <c r="O24" s="64"/>
      <c r="P24" s="64"/>
      <c r="Q24" s="61"/>
    </row>
    <row r="25" spans="1:17" ht="20.25">
      <c r="A25" s="62" t="s">
        <v>262</v>
      </c>
      <c r="B25" s="62"/>
      <c r="C25" s="62"/>
      <c r="D25" s="62"/>
      <c r="E25" s="65"/>
      <c r="F25" s="62"/>
      <c r="G25" s="65"/>
      <c r="H25" s="62"/>
      <c r="I25" s="62"/>
      <c r="J25" s="62"/>
      <c r="K25" s="62"/>
      <c r="L25" s="65"/>
      <c r="M25" s="62"/>
      <c r="N25" s="65" t="s">
        <v>257</v>
      </c>
      <c r="O25" s="64"/>
      <c r="P25" s="64"/>
      <c r="Q25" s="60"/>
    </row>
    <row r="26" spans="1:17" ht="18" customHeight="1">
      <c r="A26" s="66"/>
      <c r="B26" s="66"/>
      <c r="C26" s="67"/>
      <c r="D26" s="66"/>
      <c r="E26" s="66"/>
      <c r="F26" s="67"/>
      <c r="G26" s="67"/>
      <c r="H26" s="66"/>
      <c r="I26" s="66"/>
      <c r="J26" s="67"/>
      <c r="K26" s="66"/>
      <c r="L26" s="66"/>
      <c r="M26" s="67"/>
      <c r="N26" s="67"/>
      <c r="O26" s="64"/>
      <c r="P26" s="64"/>
      <c r="Q26" s="61"/>
    </row>
    <row r="27" spans="1:17" ht="26.25">
      <c r="A27" s="62" t="s">
        <v>258</v>
      </c>
      <c r="B27" s="62"/>
      <c r="C27" s="62"/>
      <c r="D27" s="62"/>
      <c r="E27" s="63"/>
      <c r="F27" s="63"/>
      <c r="G27" s="63"/>
      <c r="H27" s="62"/>
      <c r="I27" s="62"/>
      <c r="J27" s="62"/>
      <c r="K27" s="62"/>
      <c r="L27" s="63"/>
      <c r="M27" s="63"/>
      <c r="N27" s="63"/>
      <c r="O27" s="64"/>
      <c r="P27" s="64"/>
      <c r="Q27" s="61"/>
    </row>
    <row r="28" spans="1:17" ht="20.25">
      <c r="A28" s="63" t="s">
        <v>259</v>
      </c>
      <c r="B28" s="63"/>
      <c r="C28" s="63"/>
      <c r="D28" s="63"/>
      <c r="E28" s="65"/>
      <c r="F28" s="62"/>
      <c r="G28" s="65"/>
      <c r="H28" s="81"/>
      <c r="I28" s="81"/>
      <c r="J28" s="81"/>
      <c r="K28" s="81"/>
      <c r="L28" s="65"/>
      <c r="M28" s="62"/>
      <c r="N28" s="65" t="s">
        <v>260</v>
      </c>
      <c r="O28" s="64"/>
      <c r="P28" s="64"/>
      <c r="Q28" s="60"/>
    </row>
  </sheetData>
  <sheetProtection/>
  <mergeCells count="1">
    <mergeCell ref="H28:K28"/>
  </mergeCells>
  <printOptions/>
  <pageMargins left="0.7" right="0.7" top="0.75" bottom="0.75" header="0.3" footer="0.3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ПравПортал</cp:lastModifiedBy>
  <cp:lastPrinted>2024-03-14T04:17:20Z</cp:lastPrinted>
  <dcterms:created xsi:type="dcterms:W3CDTF">2019-10-09T02:54:03Z</dcterms:created>
  <dcterms:modified xsi:type="dcterms:W3CDTF">2024-03-29T03:26:09Z</dcterms:modified>
  <cp:category/>
  <cp:version/>
  <cp:contentType/>
  <cp:contentStatus/>
</cp:coreProperties>
</file>